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375" windowWidth="19155" windowHeight="7995" activeTab="1"/>
  </bookViews>
  <sheets>
    <sheet name="Таблица 1 Чистовик" sheetId="1" r:id="rId1"/>
    <sheet name="Таблица 13" sheetId="2" r:id="rId2"/>
    <sheet name="Графики" sheetId="3" r:id="rId3"/>
  </sheets>
  <definedNames>
    <definedName name="_xlnm.Print_Titles" localSheetId="0">'Таблица 1 Чистовик'!$8:$8</definedName>
    <definedName name="_xlnm.Print_Titles" localSheetId="1">'Таблица 13'!$8:$8</definedName>
    <definedName name="_xlnm.Print_Area" localSheetId="0">'Таблица 1 Чистовик'!$C$1:$O$132</definedName>
    <definedName name="_xlnm.Print_Area" localSheetId="1">'Таблица 13'!$C$1:$Y$130</definedName>
  </definedNames>
  <calcPr calcId="114210" fullCalcOnLoad="1" iterate="1"/>
</workbook>
</file>

<file path=xl/calcChain.xml><?xml version="1.0" encoding="utf-8"?>
<calcChain xmlns="http://schemas.openxmlformats.org/spreadsheetml/2006/main">
  <c r="X122" i="2"/>
  <c r="X121"/>
  <c r="X120"/>
  <c r="X119"/>
  <c r="X118"/>
  <c r="X117"/>
  <c r="X116"/>
  <c r="X115"/>
  <c r="V122"/>
  <c r="V121"/>
  <c r="V120"/>
  <c r="V119"/>
  <c r="V118"/>
  <c r="V117"/>
  <c r="V116"/>
  <c r="V115"/>
  <c r="T122"/>
  <c r="T121"/>
  <c r="T120"/>
  <c r="T119"/>
  <c r="T118"/>
  <c r="T117"/>
  <c r="T116"/>
  <c r="T115"/>
  <c r="R123"/>
  <c r="R122"/>
  <c r="R121"/>
  <c r="R120"/>
  <c r="R119"/>
  <c r="R118"/>
  <c r="R117"/>
  <c r="R116"/>
  <c r="R115"/>
  <c r="P123"/>
  <c r="P122"/>
  <c r="P121"/>
  <c r="P120"/>
  <c r="P119"/>
  <c r="P118"/>
  <c r="P117"/>
  <c r="P116"/>
  <c r="P115"/>
  <c r="N123"/>
  <c r="N122"/>
  <c r="N121"/>
  <c r="N120"/>
  <c r="N119"/>
  <c r="N118"/>
  <c r="N117"/>
  <c r="N116"/>
  <c r="N115"/>
  <c r="L123"/>
  <c r="L122"/>
  <c r="L121"/>
  <c r="L120"/>
  <c r="L119"/>
  <c r="L118"/>
  <c r="L117"/>
  <c r="L116"/>
  <c r="L115"/>
  <c r="J123"/>
  <c r="J122"/>
  <c r="J121"/>
  <c r="J120"/>
  <c r="J119"/>
  <c r="J118"/>
  <c r="J117"/>
  <c r="J116"/>
  <c r="J115"/>
  <c r="X113"/>
  <c r="X112"/>
  <c r="X111"/>
  <c r="V113"/>
  <c r="V112"/>
  <c r="V111"/>
  <c r="T113"/>
  <c r="T112"/>
  <c r="T111"/>
  <c r="R113"/>
  <c r="R112"/>
  <c r="R111"/>
  <c r="P113"/>
  <c r="P112"/>
  <c r="P111"/>
  <c r="N113"/>
  <c r="N112"/>
  <c r="N111"/>
  <c r="L113"/>
  <c r="L112"/>
  <c r="L111"/>
  <c r="J113"/>
  <c r="J112"/>
  <c r="J111"/>
  <c r="X109"/>
  <c r="V109"/>
  <c r="T109"/>
  <c r="R109"/>
  <c r="P109"/>
  <c r="N109"/>
  <c r="L109"/>
  <c r="J109"/>
  <c r="X107"/>
  <c r="X106"/>
  <c r="X105"/>
  <c r="X104"/>
  <c r="V107"/>
  <c r="V106"/>
  <c r="V105"/>
  <c r="V104"/>
  <c r="X101"/>
  <c r="X100"/>
  <c r="X99"/>
  <c r="X98"/>
  <c r="X97"/>
  <c r="V101"/>
  <c r="V100"/>
  <c r="V99"/>
  <c r="V98"/>
  <c r="V97"/>
  <c r="T107"/>
  <c r="T106"/>
  <c r="T105"/>
  <c r="T104"/>
  <c r="T101"/>
  <c r="T100"/>
  <c r="T99"/>
  <c r="T98"/>
  <c r="T97"/>
  <c r="R107"/>
  <c r="R106"/>
  <c r="R105"/>
  <c r="R104"/>
  <c r="R101"/>
  <c r="R100"/>
  <c r="R99"/>
  <c r="R98"/>
  <c r="R97"/>
  <c r="P107"/>
  <c r="P106"/>
  <c r="P105"/>
  <c r="P104"/>
  <c r="P101"/>
  <c r="P100"/>
  <c r="P99"/>
  <c r="P98"/>
  <c r="P97"/>
  <c r="N107"/>
  <c r="N106"/>
  <c r="N105"/>
  <c r="N104"/>
  <c r="N102"/>
  <c r="N101"/>
  <c r="N100"/>
  <c r="N99"/>
  <c r="N98"/>
  <c r="N97"/>
  <c r="L107"/>
  <c r="L106"/>
  <c r="L105"/>
  <c r="L104"/>
  <c r="L102"/>
  <c r="L101"/>
  <c r="L100"/>
  <c r="L99"/>
  <c r="L98"/>
  <c r="L97"/>
  <c r="J107"/>
  <c r="J106"/>
  <c r="J105"/>
  <c r="J104"/>
  <c r="J102"/>
  <c r="J101"/>
  <c r="J100"/>
  <c r="J99"/>
  <c r="J98"/>
  <c r="J97"/>
  <c r="J95"/>
  <c r="J94"/>
  <c r="L94"/>
  <c r="N94"/>
  <c r="P94"/>
  <c r="R94"/>
  <c r="T94"/>
  <c r="V94"/>
  <c r="X94"/>
  <c r="X90"/>
  <c r="X91"/>
  <c r="V91"/>
  <c r="V90"/>
  <c r="T91"/>
  <c r="T90"/>
  <c r="R91"/>
  <c r="R90"/>
  <c r="P91"/>
  <c r="P90"/>
  <c r="N91"/>
  <c r="N90"/>
  <c r="L91"/>
  <c r="L90"/>
  <c r="J91"/>
  <c r="J90"/>
  <c r="N73"/>
  <c r="L76"/>
  <c r="L75"/>
  <c r="L74"/>
  <c r="L73"/>
  <c r="L72"/>
  <c r="L71"/>
  <c r="J76"/>
  <c r="J75"/>
  <c r="J74"/>
  <c r="J73"/>
  <c r="J72"/>
  <c r="J71"/>
  <c r="X69"/>
  <c r="V69"/>
  <c r="T69"/>
  <c r="R69"/>
  <c r="X62"/>
  <c r="X61"/>
  <c r="X60"/>
  <c r="X59"/>
  <c r="X58"/>
  <c r="X57"/>
  <c r="X56"/>
  <c r="X55"/>
  <c r="V62"/>
  <c r="V61"/>
  <c r="V60"/>
  <c r="V59"/>
  <c r="V58"/>
  <c r="V57"/>
  <c r="V56"/>
  <c r="V55"/>
  <c r="T62"/>
  <c r="T61"/>
  <c r="T60"/>
  <c r="T59"/>
  <c r="T58"/>
  <c r="T57"/>
  <c r="T56"/>
  <c r="T55"/>
  <c r="R62"/>
  <c r="R61"/>
  <c r="R60"/>
  <c r="R59"/>
  <c r="R58"/>
  <c r="R57"/>
  <c r="R56"/>
  <c r="R55"/>
  <c r="P69"/>
  <c r="P62"/>
  <c r="P61"/>
  <c r="P60"/>
  <c r="P59"/>
  <c r="P58"/>
  <c r="P57"/>
  <c r="P56"/>
  <c r="P55"/>
  <c r="N69"/>
  <c r="N68"/>
  <c r="N67"/>
  <c r="N66"/>
  <c r="N65"/>
  <c r="N64"/>
  <c r="N63"/>
  <c r="N62"/>
  <c r="N61"/>
  <c r="N60"/>
  <c r="N59"/>
  <c r="N58"/>
  <c r="N57"/>
  <c r="N56"/>
  <c r="N55"/>
  <c r="L69"/>
  <c r="L68"/>
  <c r="L67"/>
  <c r="L66"/>
  <c r="L65"/>
  <c r="L64"/>
  <c r="L63"/>
  <c r="L62"/>
  <c r="L61"/>
  <c r="L60"/>
  <c r="L59"/>
  <c r="L58"/>
  <c r="L57"/>
  <c r="L56"/>
  <c r="L55"/>
  <c r="J69"/>
  <c r="J68"/>
  <c r="J67"/>
  <c r="J66"/>
  <c r="J65"/>
  <c r="J64"/>
  <c r="J63"/>
  <c r="J62"/>
  <c r="J61"/>
  <c r="J60"/>
  <c r="J59"/>
  <c r="J58"/>
  <c r="J57"/>
  <c r="J56"/>
  <c r="J55"/>
  <c r="X42"/>
  <c r="X41"/>
  <c r="X40"/>
  <c r="X39"/>
  <c r="X38"/>
  <c r="V42"/>
  <c r="V41"/>
  <c r="V40"/>
  <c r="V39"/>
  <c r="V38"/>
  <c r="T42"/>
  <c r="T41"/>
  <c r="T40"/>
  <c r="T39"/>
  <c r="T38"/>
  <c r="R42"/>
  <c r="R41"/>
  <c r="R40"/>
  <c r="R39"/>
  <c r="R38"/>
  <c r="P42"/>
  <c r="P41"/>
  <c r="P40"/>
  <c r="P39"/>
  <c r="P38"/>
  <c r="X53"/>
  <c r="X52"/>
  <c r="X49"/>
  <c r="X48"/>
  <c r="X47"/>
  <c r="X46"/>
  <c r="X45"/>
  <c r="X44"/>
  <c r="X43"/>
  <c r="V53"/>
  <c r="V52"/>
  <c r="V49"/>
  <c r="V48"/>
  <c r="V47"/>
  <c r="V46"/>
  <c r="V45"/>
  <c r="V44"/>
  <c r="V43"/>
  <c r="T53"/>
  <c r="T52"/>
  <c r="T49"/>
  <c r="T48"/>
  <c r="T47"/>
  <c r="T46"/>
  <c r="T45"/>
  <c r="T44"/>
  <c r="T43"/>
  <c r="R53"/>
  <c r="R52"/>
  <c r="R49"/>
  <c r="R48"/>
  <c r="R47"/>
  <c r="R46"/>
  <c r="R45"/>
  <c r="R44"/>
  <c r="R43"/>
  <c r="P53"/>
  <c r="P52"/>
  <c r="P49"/>
  <c r="P48"/>
  <c r="P47"/>
  <c r="P46"/>
  <c r="P45"/>
  <c r="P44"/>
  <c r="P43"/>
  <c r="N53"/>
  <c r="N52"/>
  <c r="N49"/>
  <c r="N48"/>
  <c r="N47"/>
  <c r="N46"/>
  <c r="N45"/>
  <c r="N44"/>
  <c r="N43"/>
  <c r="L53"/>
  <c r="L52"/>
  <c r="L49"/>
  <c r="L48"/>
  <c r="L47"/>
  <c r="L46"/>
  <c r="L45"/>
  <c r="L44"/>
  <c r="L43"/>
  <c r="J53"/>
  <c r="J52"/>
  <c r="J49"/>
  <c r="J48"/>
  <c r="J47"/>
  <c r="J46"/>
  <c r="J45"/>
  <c r="J44"/>
  <c r="J43"/>
  <c r="T36"/>
  <c r="T35"/>
  <c r="T34"/>
  <c r="T33"/>
  <c r="T32"/>
  <c r="X36"/>
  <c r="X35"/>
  <c r="X34"/>
  <c r="X33"/>
  <c r="X32"/>
  <c r="X31"/>
  <c r="X30"/>
  <c r="X29"/>
  <c r="X28"/>
  <c r="V31"/>
  <c r="V30"/>
  <c r="V29"/>
  <c r="V28"/>
  <c r="T31"/>
  <c r="T30"/>
  <c r="T29"/>
  <c r="T28"/>
  <c r="R31"/>
  <c r="R30"/>
  <c r="R29"/>
  <c r="R28"/>
  <c r="P31"/>
  <c r="P30"/>
  <c r="P29"/>
  <c r="P28"/>
  <c r="N42"/>
  <c r="N41"/>
  <c r="N40"/>
  <c r="N39"/>
  <c r="N38"/>
  <c r="N37"/>
  <c r="N36"/>
  <c r="N35"/>
  <c r="N34"/>
  <c r="N33"/>
  <c r="N32"/>
  <c r="N31"/>
  <c r="N30"/>
  <c r="N29"/>
  <c r="N28"/>
  <c r="L42"/>
  <c r="L41"/>
  <c r="L40"/>
  <c r="L39"/>
  <c r="L38"/>
  <c r="L37"/>
  <c r="L31"/>
  <c r="L30"/>
  <c r="L29"/>
  <c r="L28"/>
  <c r="J42"/>
  <c r="J41"/>
  <c r="J40"/>
  <c r="J39"/>
  <c r="J38"/>
  <c r="J37"/>
  <c r="J36"/>
  <c r="J35"/>
  <c r="J34"/>
  <c r="J33"/>
  <c r="J32"/>
  <c r="J31"/>
  <c r="J30"/>
  <c r="J29"/>
  <c r="J28"/>
  <c r="X25"/>
  <c r="X24"/>
  <c r="X23"/>
  <c r="X22"/>
  <c r="X21"/>
  <c r="X20"/>
  <c r="X19"/>
  <c r="X18"/>
  <c r="X17"/>
  <c r="V25"/>
  <c r="V24"/>
  <c r="V23"/>
  <c r="V22"/>
  <c r="V21"/>
  <c r="V19"/>
  <c r="V18"/>
  <c r="V17"/>
  <c r="T25"/>
  <c r="T24"/>
  <c r="T23"/>
  <c r="T22"/>
  <c r="T21"/>
  <c r="T19"/>
  <c r="T18"/>
  <c r="T17"/>
  <c r="R25"/>
  <c r="R24"/>
  <c r="R23"/>
  <c r="R22"/>
  <c r="R21"/>
  <c r="R19"/>
  <c r="R18"/>
  <c r="R17"/>
  <c r="P25"/>
  <c r="P24"/>
  <c r="P23"/>
  <c r="P22"/>
  <c r="P21"/>
  <c r="P19"/>
  <c r="P18"/>
  <c r="P17"/>
  <c r="N26"/>
  <c r="N25"/>
  <c r="N24"/>
  <c r="N23"/>
  <c r="N22"/>
  <c r="N21"/>
  <c r="N19"/>
  <c r="N18"/>
  <c r="N17"/>
  <c r="N13"/>
  <c r="N10"/>
  <c r="L26"/>
  <c r="L25"/>
  <c r="L24"/>
  <c r="L23"/>
  <c r="L22"/>
  <c r="L21"/>
  <c r="L19"/>
  <c r="L18"/>
  <c r="L17"/>
  <c r="L13"/>
  <c r="L10"/>
  <c r="J10"/>
  <c r="J13"/>
  <c r="J26"/>
  <c r="J25"/>
  <c r="J24"/>
  <c r="J23"/>
  <c r="J22"/>
  <c r="J21"/>
  <c r="J19"/>
  <c r="J18"/>
  <c r="J17"/>
  <c r="V16"/>
  <c r="F13" i="3"/>
  <c r="E13"/>
  <c r="D13"/>
  <c r="C13"/>
  <c r="I12"/>
  <c r="H12"/>
  <c r="G12"/>
  <c r="F12"/>
  <c r="E12"/>
  <c r="D12"/>
  <c r="C12"/>
  <c r="K15"/>
  <c r="K14"/>
  <c r="J15"/>
  <c r="J14"/>
  <c r="I15"/>
  <c r="I14"/>
  <c r="H15"/>
  <c r="H14"/>
  <c r="G15"/>
  <c r="G14"/>
  <c r="F15"/>
  <c r="F14"/>
  <c r="E15"/>
  <c r="E14"/>
  <c r="D15"/>
  <c r="D14"/>
  <c r="C15"/>
  <c r="C14"/>
  <c r="B15"/>
  <c r="B14"/>
  <c r="A15"/>
  <c r="A14"/>
  <c r="K13"/>
  <c r="K12"/>
  <c r="J13"/>
  <c r="J12"/>
  <c r="I13"/>
  <c r="H13"/>
  <c r="G13"/>
  <c r="B13"/>
  <c r="B12"/>
  <c r="A13"/>
  <c r="A12"/>
  <c r="K11"/>
  <c r="K10"/>
  <c r="J11"/>
  <c r="J10"/>
  <c r="I11"/>
  <c r="I10"/>
  <c r="H11"/>
  <c r="H10"/>
  <c r="G11"/>
  <c r="G10"/>
  <c r="F11"/>
  <c r="F10"/>
  <c r="E11"/>
  <c r="E10"/>
  <c r="D11"/>
  <c r="C11"/>
  <c r="B11"/>
  <c r="D10"/>
  <c r="C10"/>
  <c r="B10"/>
  <c r="A11"/>
  <c r="A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K2"/>
  <c r="J2"/>
  <c r="I2"/>
  <c r="H2"/>
  <c r="G2"/>
  <c r="A9"/>
  <c r="A8"/>
  <c r="A7"/>
  <c r="A6"/>
  <c r="F3"/>
  <c r="E3"/>
  <c r="D3"/>
  <c r="C3"/>
  <c r="B3"/>
  <c r="A3"/>
  <c r="F2"/>
  <c r="E2"/>
  <c r="D2"/>
  <c r="C2"/>
  <c r="B2"/>
  <c r="A5"/>
  <c r="A4"/>
  <c r="A2"/>
  <c r="I51" i="2"/>
  <c r="K51"/>
  <c r="I50"/>
  <c r="K50"/>
  <c r="I20"/>
  <c r="K20"/>
  <c r="W16"/>
  <c r="M50"/>
  <c r="J50"/>
  <c r="M20"/>
  <c r="J20"/>
  <c r="M51"/>
  <c r="J51"/>
  <c r="N16" i="1"/>
  <c r="G20"/>
  <c r="H20"/>
  <c r="I20"/>
  <c r="J20"/>
  <c r="K20"/>
  <c r="L20"/>
  <c r="M20"/>
  <c r="N20"/>
  <c r="G51"/>
  <c r="H51"/>
  <c r="I51"/>
  <c r="J51"/>
  <c r="K51"/>
  <c r="L51"/>
  <c r="M51"/>
  <c r="N51"/>
  <c r="O51"/>
  <c r="G50"/>
  <c r="H50"/>
  <c r="I50"/>
  <c r="J50"/>
  <c r="K50"/>
  <c r="L50"/>
  <c r="M50"/>
  <c r="N50"/>
  <c r="O50"/>
  <c r="O20" i="2"/>
  <c r="L20"/>
  <c r="O51"/>
  <c r="L51"/>
  <c r="O50"/>
  <c r="L50"/>
  <c r="Q50"/>
  <c r="S50"/>
  <c r="R50"/>
  <c r="N50"/>
  <c r="Q51"/>
  <c r="S51"/>
  <c r="R51"/>
  <c r="N51"/>
  <c r="Q20"/>
  <c r="S20"/>
  <c r="R20"/>
  <c r="N20"/>
  <c r="U20"/>
  <c r="P20"/>
  <c r="U51"/>
  <c r="P51"/>
  <c r="U50"/>
  <c r="P50"/>
  <c r="W50"/>
  <c r="T50"/>
  <c r="W20"/>
  <c r="V20"/>
  <c r="T20"/>
  <c r="W51"/>
  <c r="T51"/>
  <c r="Y51"/>
  <c r="X51"/>
  <c r="V51"/>
  <c r="Y50"/>
  <c r="X50"/>
  <c r="V50"/>
</calcChain>
</file>

<file path=xl/comments1.xml><?xml version="1.0" encoding="utf-8"?>
<comments xmlns="http://schemas.openxmlformats.org/spreadsheetml/2006/main">
  <authors>
    <author>SergeevPS</author>
  </authors>
  <commentList>
    <comment ref="D103" authorId="0">
      <text>
        <r>
          <rPr>
            <b/>
            <sz val="8"/>
            <color indexed="81"/>
            <rFont val="Tahoma"/>
            <charset val="204"/>
          </rPr>
          <t>SergeevPS:</t>
        </r>
        <r>
          <rPr>
            <sz val="8"/>
            <color indexed="81"/>
            <rFont val="Tahoma"/>
            <charset val="204"/>
          </rPr>
          <t xml:space="preserve">
депобр</t>
        </r>
      </text>
    </comment>
  </commentList>
</comments>
</file>

<file path=xl/sharedStrings.xml><?xml version="1.0" encoding="utf-8"?>
<sst xmlns="http://schemas.openxmlformats.org/spreadsheetml/2006/main" count="997" uniqueCount="300">
  <si>
    <t>Таблица 1</t>
  </si>
  <si>
    <t>Сведения о показателях (индикаторах) государственной программы, подпрограмм государственной программы,</t>
  </si>
  <si>
    <t>федеральных целевых программ (подпрограмм федеральных целевых программ) и их значениях</t>
  </si>
  <si>
    <t>пп</t>
  </si>
  <si>
    <t>№ инд в подпр</t>
  </si>
  <si>
    <t>№ п/п</t>
  </si>
  <si>
    <t>Ед. измерения</t>
  </si>
  <si>
    <t>Государственная программа</t>
  </si>
  <si>
    <t>1</t>
  </si>
  <si>
    <t>Смертность от всех причин</t>
  </si>
  <si>
    <t xml:space="preserve">на 1000 населения </t>
  </si>
  <si>
    <t>2</t>
  </si>
  <si>
    <t>Материнская смертность</t>
  </si>
  <si>
    <t>3</t>
  </si>
  <si>
    <t>Младенческая смертность</t>
  </si>
  <si>
    <t>4</t>
  </si>
  <si>
    <t>на 100 тыс. населения</t>
  </si>
  <si>
    <t>5</t>
  </si>
  <si>
    <t>6</t>
  </si>
  <si>
    <t>7</t>
  </si>
  <si>
    <t>Смертность от туберкулеза</t>
  </si>
  <si>
    <t>8</t>
  </si>
  <si>
    <t>литров на душу населения в год</t>
  </si>
  <si>
    <t>9</t>
  </si>
  <si>
    <t>Распространенность потребления табака среди взрослого населения</t>
  </si>
  <si>
    <t>10</t>
  </si>
  <si>
    <t>Распространенность потребления табака среди детей и подростков</t>
  </si>
  <si>
    <t>11</t>
  </si>
  <si>
    <t>12</t>
  </si>
  <si>
    <t>13</t>
  </si>
  <si>
    <t>Заболеваемость туберкулезом</t>
  </si>
  <si>
    <t>14</t>
  </si>
  <si>
    <t>Обеспеченность врачами</t>
  </si>
  <si>
    <t>на 10 тыс. населения</t>
  </si>
  <si>
    <t>15</t>
  </si>
  <si>
    <t>Соотношение врачей и среднего медицинского персонала</t>
  </si>
  <si>
    <t>1:2,12</t>
  </si>
  <si>
    <t>1:2,15</t>
  </si>
  <si>
    <t>1:2,2</t>
  </si>
  <si>
    <t>1:2,5</t>
  </si>
  <si>
    <t>16</t>
  </si>
  <si>
    <t>XXX</t>
  </si>
  <si>
    <t>Ожидаемая продолжительность жизни при рождении</t>
  </si>
  <si>
    <t>лет</t>
  </si>
  <si>
    <t>ед.</t>
  </si>
  <si>
    <t xml:space="preserve">Подпрограмма 1. Профилактика заболеваний и формирование здорового образа жизни. Развитие первичной медико-санитарной помощи. </t>
  </si>
  <si>
    <t>1.14</t>
  </si>
  <si>
    <t>Охват профилактическими медицинскими осмотрами детей</t>
  </si>
  <si>
    <t>1.15</t>
  </si>
  <si>
    <t>1.11</t>
  </si>
  <si>
    <t>Охват населения профилактическими осмотрами на туберкулёз</t>
  </si>
  <si>
    <t>1.1</t>
  </si>
  <si>
    <t>Заболеваемость дифтерией</t>
  </si>
  <si>
    <t>н/д</t>
  </si>
  <si>
    <t>1.2</t>
  </si>
  <si>
    <t>Заболеваемость корью</t>
  </si>
  <si>
    <t>Менее 1 случая</t>
  </si>
  <si>
    <t>1.3</t>
  </si>
  <si>
    <t>Заболеваемость краснухой</t>
  </si>
  <si>
    <t>1.4</t>
  </si>
  <si>
    <t>Заболеваемость эпидемическим паротитом</t>
  </si>
  <si>
    <t>1.10</t>
  </si>
  <si>
    <t>Заболеваемость острым вирусным гепатитом В</t>
  </si>
  <si>
    <t>1.5</t>
  </si>
  <si>
    <t>Охват иммунизации населения против вирусного гепатита В в декретированные сроки</t>
  </si>
  <si>
    <t xml:space="preserve"> не менее 95</t>
  </si>
  <si>
    <t>1.6</t>
  </si>
  <si>
    <t>Охват иммунизации населения против дифтерии, коклюша и столбняка в декретированные сроки</t>
  </si>
  <si>
    <t>1.7</t>
  </si>
  <si>
    <t xml:space="preserve">Охват иммунизации населения против кори в декретированные сроки </t>
  </si>
  <si>
    <t>1.8</t>
  </si>
  <si>
    <t>Охват иммунизации населения против краснухи в декретированные сроки</t>
  </si>
  <si>
    <t>1.9</t>
  </si>
  <si>
    <t>Охват иммунизации населения против эпидемического паротита в декретированные сроки</t>
  </si>
  <si>
    <t>1.13</t>
  </si>
  <si>
    <t>Доля ВИЧ-инфицированных лиц, состоящих на диспансерном учёте, от числа выявленных</t>
  </si>
  <si>
    <t>1.18</t>
  </si>
  <si>
    <t>1.19</t>
  </si>
  <si>
    <t xml:space="preserve">Подпрограмма 2. Совершенствование оказания специализированной, включая высокотехнологичную медицинскую помощь, скорой, в том числе скорой специализированной, медицинской помощи, медицинской эвакуации. </t>
  </si>
  <si>
    <t>2.1</t>
  </si>
  <si>
    <t>Доля ВИЧ-инфицированных лиц, получающих антиретровирусную терапию, от числа состоящих на диспансерном учёте</t>
  </si>
  <si>
    <t>1.12</t>
  </si>
  <si>
    <t xml:space="preserve">Ожидаемая продолжительность жизни ВИЧ-инфицированных лиц, получающих антиретровирусную терапию в соответствии с действующими стандартами </t>
  </si>
  <si>
    <t>2.3</t>
  </si>
  <si>
    <t>2.4</t>
  </si>
  <si>
    <t>2.5</t>
  </si>
  <si>
    <t>2.7</t>
  </si>
  <si>
    <t>2.8</t>
  </si>
  <si>
    <t xml:space="preserve">Доля больных психическими расстройствами, повторно госпитализированных в течение года </t>
  </si>
  <si>
    <t>2.10</t>
  </si>
  <si>
    <t>2.9</t>
  </si>
  <si>
    <t xml:space="preserve">Смертность от ишемической болезни сердца    </t>
  </si>
  <si>
    <t>2.11</t>
  </si>
  <si>
    <t>2.12</t>
  </si>
  <si>
    <t>Одногодичная летальность больных со злокачественными новообразованиями</t>
  </si>
  <si>
    <t>Доля выездов бригад скорой медицинской помощи со временем доезда до больного менее 20 минут</t>
  </si>
  <si>
    <t>Больничная летальность пострадавших в результате дорожно–транспортных происшествий</t>
  </si>
  <si>
    <t>Подпрограмма 3. Развитие и внедрение инновационных методов диагностики и лечения</t>
  </si>
  <si>
    <t>3.2</t>
  </si>
  <si>
    <t>Число исследований, проведенных с использованием технологий ядерной медицины</t>
  </si>
  <si>
    <t>чел.</t>
  </si>
  <si>
    <t>3.1</t>
  </si>
  <si>
    <t>Количество больных, пролеченных с использованием технологий ядерной медицины</t>
  </si>
  <si>
    <t>3.6</t>
  </si>
  <si>
    <t xml:space="preserve">Количество новых разработанных диагностических тест-систем </t>
  </si>
  <si>
    <t>3.3</t>
  </si>
  <si>
    <t>Количество новых лекарственных средств, доведенных до стадии клинических исследований</t>
  </si>
  <si>
    <t>3.4</t>
  </si>
  <si>
    <t>3.5</t>
  </si>
  <si>
    <t>Количество научных работников с индивидуальным индексом Хирша более 10</t>
  </si>
  <si>
    <t>Подпрограмма 4. Охрана здоровья матери и ребенка</t>
  </si>
  <si>
    <t>4.1</t>
  </si>
  <si>
    <t>4.2</t>
  </si>
  <si>
    <t>Охват неонатальным скринингом</t>
  </si>
  <si>
    <t>4.3</t>
  </si>
  <si>
    <t>Охват  аудиологическим скринингом</t>
  </si>
  <si>
    <t>4.4</t>
  </si>
  <si>
    <t>Показатель ранней неонатальной смертности</t>
  </si>
  <si>
    <t>4.5</t>
  </si>
  <si>
    <t>Смертность детей 0-17 лет</t>
  </si>
  <si>
    <t>4.6</t>
  </si>
  <si>
    <t>Число женщин с преждевременными родами, родоразрешенных в перинатальных центрах</t>
  </si>
  <si>
    <t>4.7</t>
  </si>
  <si>
    <t>4.8</t>
  </si>
  <si>
    <t>4.9</t>
  </si>
  <si>
    <t>4.10</t>
  </si>
  <si>
    <t>Больничная летальность детей</t>
  </si>
  <si>
    <t>4.11</t>
  </si>
  <si>
    <t xml:space="preserve">Первичная инвалидность у детей </t>
  </si>
  <si>
    <t>Результативность мероприятий по профилактике абортов</t>
  </si>
  <si>
    <t>Охват пар «мать – дитя»  химиопрофилактикой в соответствии с действующими стандартами</t>
  </si>
  <si>
    <t>Подпрограмма 5. Развитие медицинской реабилитации и санаторно-курортного лечения, в том числе для детей.</t>
  </si>
  <si>
    <t>5.1</t>
  </si>
  <si>
    <t>Охват санаторно-курортным лечением пациентов</t>
  </si>
  <si>
    <t>не менее 45%</t>
  </si>
  <si>
    <t>5.2</t>
  </si>
  <si>
    <t xml:space="preserve">Охват реабилитационной медицинской помощью пациентов  </t>
  </si>
  <si>
    <t>не менее 25%</t>
  </si>
  <si>
    <t>5.3</t>
  </si>
  <si>
    <t>Подпрограмма 6. Оказание паллиативной помощи, в том числе детям</t>
  </si>
  <si>
    <t>6.1</t>
  </si>
  <si>
    <t>6.2</t>
  </si>
  <si>
    <t>Подпрограмма 7. Кадровое обеспечение системы здравоохранения</t>
  </si>
  <si>
    <t>7.1</t>
  </si>
  <si>
    <t>65 756</t>
  </si>
  <si>
    <t>45 900</t>
  </si>
  <si>
    <t>46 381</t>
  </si>
  <si>
    <t>46 582</t>
  </si>
  <si>
    <t>46 600</t>
  </si>
  <si>
    <t>7.2</t>
  </si>
  <si>
    <t>2 017</t>
  </si>
  <si>
    <t>1 463</t>
  </si>
  <si>
    <t>1 433</t>
  </si>
  <si>
    <t>1 415</t>
  </si>
  <si>
    <t>1 450</t>
  </si>
  <si>
    <t>7.3</t>
  </si>
  <si>
    <t>141 100</t>
  </si>
  <si>
    <t>163 700</t>
  </si>
  <si>
    <t>165 414</t>
  </si>
  <si>
    <t>166 553</t>
  </si>
  <si>
    <t>166 000</t>
  </si>
  <si>
    <t>7.4</t>
  </si>
  <si>
    <t>2 800</t>
  </si>
  <si>
    <t>610</t>
  </si>
  <si>
    <t>7.5</t>
  </si>
  <si>
    <t>7.6</t>
  </si>
  <si>
    <t>Количество созданных обучающих симуляционных центров</t>
  </si>
  <si>
    <t>7.7</t>
  </si>
  <si>
    <t xml:space="preserve">Количество обучающихся, прошедших подготовку в обучающих симуляционных центрах </t>
  </si>
  <si>
    <t>чел</t>
  </si>
  <si>
    <t>7.8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</si>
  <si>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</t>
  </si>
  <si>
    <t>7.9</t>
  </si>
  <si>
    <t>Доля аккредитованных специалистов</t>
  </si>
  <si>
    <t>7.10</t>
  </si>
  <si>
    <t>Подпрограмма 8. Развитие международных отношений в сфере охраны здоровья</t>
  </si>
  <si>
    <t>Количество реализованных совместных международных проектов в области здравоохранения</t>
  </si>
  <si>
    <t>Подпрограмма 9. Экспертиза и контрольно - надзорные функции в сфере охраны здоровья</t>
  </si>
  <si>
    <t>Доля лечебно–профилактических учреждений, осуществляющих свою деятельность в соответствии с порядками и стандартами оказания медицинской помощи</t>
  </si>
  <si>
    <t>9.3</t>
  </si>
  <si>
    <t>Выполнение плана проверок</t>
  </si>
  <si>
    <t>Подпрограмма 10. Медико - санитарное обеспечение отдельных категорий граждан</t>
  </si>
  <si>
    <t>10.3</t>
  </si>
  <si>
    <t>Процент охвата периодическими медицинскими осмотрами лиц из числа работников обслуживаемых организаций и населения обслуживаемых территорий</t>
  </si>
  <si>
    <t>10.2</t>
  </si>
  <si>
    <t>Укомплектованность врачами-профпатологами</t>
  </si>
  <si>
    <t>10.4</t>
  </si>
  <si>
    <t>Число пролеченных больных на профпатологических койках</t>
  </si>
  <si>
    <t>10.6</t>
  </si>
  <si>
    <t>Количество учреждений, участвующих в медико-биологическом и медико-санитарном обеспечении кандидатов в спортивные сборные команды Российской Федерации по видам спорта по годам</t>
  </si>
  <si>
    <t>10.7</t>
  </si>
  <si>
    <t>Укомплектованность спортивных сборных команд Российской Федерации врачами и массажистами</t>
  </si>
  <si>
    <t>10.8</t>
  </si>
  <si>
    <t>Количество внедренных инновационных технологий медико-биологического и медико-санитарного обеспечения в  процесс подготовки кандидатов в спортивные сборные команды Российской Федерации по видам спорта по годам</t>
  </si>
  <si>
    <t>10.5</t>
  </si>
  <si>
    <t>Количество гигиенических нормативов и государственных стандартных образцов</t>
  </si>
  <si>
    <t>Подпрограмма 11 «Управление реализацией Программы»</t>
  </si>
  <si>
    <t>11.1</t>
  </si>
  <si>
    <t xml:space="preserve">коек/100 тыс. детского населения </t>
  </si>
  <si>
    <t>процент</t>
  </si>
  <si>
    <t>1.16</t>
  </si>
  <si>
    <t>1.17</t>
  </si>
  <si>
    <t>1.20</t>
  </si>
  <si>
    <t>1.21</t>
  </si>
  <si>
    <t>1.22</t>
  </si>
  <si>
    <t>1.23</t>
  </si>
  <si>
    <t>1.24</t>
  </si>
  <si>
    <t>1.25</t>
  </si>
  <si>
    <t>1.26</t>
  </si>
  <si>
    <t>2.2</t>
  </si>
  <si>
    <t>2.6</t>
  </si>
  <si>
    <t>2.13</t>
  </si>
  <si>
    <t>2.14</t>
  </si>
  <si>
    <t>2.15</t>
  </si>
  <si>
    <t>8.1</t>
  </si>
  <si>
    <t>9.1</t>
  </si>
  <si>
    <t>9.2</t>
  </si>
  <si>
    <t>10.1</t>
  </si>
  <si>
    <t>на 1 млн. населения</t>
  </si>
  <si>
    <t xml:space="preserve">Смертность от новообразований (в  том числе от злокачественных)   </t>
  </si>
  <si>
    <t xml:space="preserve">Потребление алкогольной продукции (в перерасчете на абсолютный алкоголь) 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</si>
  <si>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продуктов лечебного питания для детей-инвалидов  (от числа лиц, имеющих право на государственную социальную помощь и не отказавшихся от получения социальной услуги, лекарственными препаратами, изделиями медицинского назначения, а также специализированными продуктами лечебного питания для детей-инвалидов)</t>
  </si>
  <si>
    <t>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 (от числе лиц, включенных в федеральный регистр больныхибольных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тканей)</t>
  </si>
  <si>
    <t>Выполнение мероприятий по обеспечению контроля (надзора)</t>
  </si>
  <si>
    <t>Количество мероприятий по обеспечению постоянной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характера, инфекционных заболеваний и массовых неинфекционных заболеваниях (отравлениях)</t>
  </si>
  <si>
    <t>Показатель (индикатор) (наименование)</t>
  </si>
  <si>
    <t>Удельный вес больных злокачественными новообразованиями, состоящих на учете с момента установления диагноза 5 лет и более</t>
  </si>
  <si>
    <t>Смертность от дорожно-транспортных происшествий</t>
  </si>
  <si>
    <t>Доля станций  переливания крови, обеспечивающих современный уровень качества и безопасности компонентов крови</t>
  </si>
  <si>
    <t>число наркологических больных, находящихся в ремиссии на 100 наркологических больных среднегодового контингента</t>
  </si>
  <si>
    <t xml:space="preserve">Число наркологических больных, находящихся в ремиссии от 1 года до 2 лет </t>
  </si>
  <si>
    <t>Число наркологических больных, находящихся в ремиссии более 2 лет</t>
  </si>
  <si>
    <t xml:space="preserve">Число больных алкоголизмом, находящихся в ремиссии от 1 года до 2 лет </t>
  </si>
  <si>
    <t xml:space="preserve">Число больных алкоголизмом, находящихся в ремиссии более 2 лет </t>
  </si>
  <si>
    <t>число больных алкоголизмом, находящихся в ремиссии на 100  больных алкоголизмом среднегодового контингента</t>
  </si>
  <si>
    <t xml:space="preserve">Доля больных алкоголизмом, повторно госпитализированных в течение года </t>
  </si>
  <si>
    <t xml:space="preserve">Доля больных наркоманиями, повторно госпитализированных в течение года </t>
  </si>
  <si>
    <t>Выживаемость детей, имевших при рождении очень низкую и экстремально низкую массу тела в акушерском стационаре</t>
  </si>
  <si>
    <t>доля (процент) новорожденных, обследованных на наследственные заболевания, от общего числа новорожденных</t>
  </si>
  <si>
    <t>доля (процент) новорожденных, обследованных на аудиологический скрининг  от общего числа новорожденных</t>
  </si>
  <si>
    <t>случаев на 1000 родившихся живыми</t>
  </si>
  <si>
    <t>случаев на 10 000 населения соответствующего возраста</t>
  </si>
  <si>
    <t xml:space="preserve">доля (процент) женщин с преждевременными родами, которые были родоразрешены в перинатальных центрах </t>
  </si>
  <si>
    <t>доля (‰) выживших от числа новорожденных, родившихся с низкой и экстремально низкой массой тела в акушерском стационаре</t>
  </si>
  <si>
    <t>доля (процент) умерших детей от числа поступивших</t>
  </si>
  <si>
    <t>число детей, которым впервые установлена инвалидность (на 10 тыс. детей соответствующего возраста).</t>
  </si>
  <si>
    <t>доля (процент) женщин, принявших решение вынашивать беременность от числа женщин, обратившихся в медицинские организации по поводу прерывания беременности</t>
  </si>
  <si>
    <t xml:space="preserve">Охват реабилитационной медицинской помощью детей-инвалидов от числа нуждающихся  </t>
  </si>
  <si>
    <t>случаев на 100 тыс. родившихся живыми</t>
  </si>
  <si>
    <t>Смертность от болезней системы кровообращения</t>
  </si>
  <si>
    <t>Распространенность ожирения среди взрослого населения  (индекс массы тела более 30 кг/кв.м.)</t>
  </si>
  <si>
    <t>Распространенность повышенного артериального давления среди взрослого населения</t>
  </si>
  <si>
    <t>Распространенность повышенного уровня холестерина в крови среди взрослого населения</t>
  </si>
  <si>
    <t>Распространенность  низкой физической активности среди взрослого населения</t>
  </si>
  <si>
    <t>Распространенность недостаточного потребления фруктов и  овощей среди взрослого населения</t>
  </si>
  <si>
    <t>Доля абацилированных больных туберкулезом от числа больных туберкулезом с бактериовыделением</t>
  </si>
  <si>
    <t xml:space="preserve">Обеспеченность койками для оказания паллиативной помощи взрослым </t>
  </si>
  <si>
    <t xml:space="preserve">Обеспеченность койками для оказания паллиативной помощи детям </t>
  </si>
  <si>
    <t xml:space="preserve">Распространенность избыточного потребления соли среди взрослого населения </t>
  </si>
  <si>
    <t xml:space="preserve">Доля больных с выявленными злокачественными новообразованиями на  I-II ст. </t>
  </si>
  <si>
    <t>Смертность от цереброваскулярных заболеваний</t>
  </si>
  <si>
    <t>Охват диспансеризацией подростков</t>
  </si>
  <si>
    <t>Охват диспансеризацией детей-сирот и детей, находящихся в трудной жизненной ситуации</t>
  </si>
  <si>
    <t>коек/100 тыс. взрослого населения</t>
  </si>
  <si>
    <t>Количество клеточных продуктов</t>
  </si>
  <si>
    <t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</si>
  <si>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>Количество разработанных профессиональных стандартов**</t>
  </si>
  <si>
    <t>**) количество профессиональных стандартов может изменяться в зависимости от потребности отрасли</t>
  </si>
  <si>
    <t>*) значения показателей (индикаторов) приведены с учетом инновационного сценария долгосрочного прогноза социально-экономического развития Российской Федерации до 2030 года</t>
  </si>
  <si>
    <t>Значения показателей*</t>
  </si>
  <si>
    <t>10.9</t>
  </si>
  <si>
    <t>Количество инновационных технологий медико-биологического и медико-санитарного обеспечения в сфере защиты отдельных категорий граждан от воздействия особоопасных факторов физической, химической и биологической природы, а также обеспечения безопасности пилотируемых космических программ, водолазных и кессонных работ</t>
  </si>
  <si>
    <t>ед</t>
  </si>
  <si>
    <t xml:space="preserve"> не ниже 90,5</t>
  </si>
  <si>
    <t>1:2,13</t>
  </si>
  <si>
    <t>1:2,18</t>
  </si>
  <si>
    <t>1:2,3</t>
  </si>
  <si>
    <t>1:2,7</t>
  </si>
  <si>
    <t>1:2,9</t>
  </si>
  <si>
    <t>1:3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</si>
  <si>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</si>
  <si>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</si>
  <si>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</si>
  <si>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</si>
  <si>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>Доля специалистов из числа административно-управленческого персонала организаций государственной и муниципальной систем здравоохранения по вопросам совершенствования организации управления здравоохранением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</si>
  <si>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соответствующем регионе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</si>
  <si>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</si>
  <si>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</si>
  <si>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17</t>
  </si>
  <si>
    <t>Соответствие плановой и фактической оценок эффективности реализации Государственной программы Российской Федерации «Развитие здравоохранения».</t>
  </si>
  <si>
    <t>с учетом доп. ресурсов</t>
  </si>
  <si>
    <t>без учета доп. ресурсов</t>
  </si>
  <si>
    <t>Таблица 13</t>
  </si>
  <si>
    <t>Оценка степени влияния выделения дополнительных объемов ресурсов на показатели (индикаторы) государственных программ (подпрограмм)</t>
  </si>
  <si>
    <t xml:space="preserve">191,2
</t>
  </si>
  <si>
    <t xml:space="preserve">Подпрограмма 2. 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</t>
  </si>
  <si>
    <t>Подпрограмма 3. Развитие и внедрение инновационных методов диагностики, профилактики и лечения, а также основ персонализированной медицины</t>
  </si>
  <si>
    <t>Доля женщин с преждевременными родами, родоразрешенных в перинатальных центрах</t>
  </si>
  <si>
    <t>Количество созданных экспериментальных операционных с использованием животных</t>
  </si>
  <si>
    <t>7.11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</si>
</sst>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\-??_р_._-;_-@_-"/>
  </numFmts>
  <fonts count="5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sz val="12"/>
      <name val="Times New Roman"/>
      <family val="1"/>
      <charset val="204"/>
    </font>
    <font>
      <sz val="14"/>
      <color indexed="18"/>
      <name val="Garamond"/>
      <family val="1"/>
      <charset val="204"/>
    </font>
    <font>
      <sz val="8"/>
      <name val="Arial Cyr"/>
      <family val="2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19">
    <xf numFmtId="0" fontId="0" fillId="0" borderId="0"/>
    <xf numFmtId="0" fontId="34" fillId="26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7" borderId="0" applyNumberFormat="0" applyBorder="0" applyAlignment="0" applyProtection="0"/>
    <xf numFmtId="0" fontId="35" fillId="38" borderId="0" applyNumberFormat="0" applyBorder="0" applyAlignment="0" applyProtection="0"/>
    <xf numFmtId="0" fontId="9" fillId="12" borderId="0" applyNumberFormat="0" applyBorder="0" applyAlignment="0" applyProtection="0"/>
    <xf numFmtId="0" fontId="35" fillId="39" borderId="0" applyNumberFormat="0" applyBorder="0" applyAlignment="0" applyProtection="0"/>
    <xf numFmtId="0" fontId="9" fillId="9" borderId="0" applyNumberFormat="0" applyBorder="0" applyAlignment="0" applyProtection="0"/>
    <xf numFmtId="0" fontId="35" fillId="40" borderId="0" applyNumberFormat="0" applyBorder="0" applyAlignment="0" applyProtection="0"/>
    <xf numFmtId="0" fontId="9" fillId="10" borderId="0" applyNumberFormat="0" applyBorder="0" applyAlignment="0" applyProtection="0"/>
    <xf numFmtId="0" fontId="35" fillId="41" borderId="0" applyNumberFormat="0" applyBorder="0" applyAlignment="0" applyProtection="0"/>
    <xf numFmtId="0" fontId="9" fillId="13" borderId="0" applyNumberFormat="0" applyBorder="0" applyAlignment="0" applyProtection="0"/>
    <xf numFmtId="0" fontId="35" fillId="42" borderId="0" applyNumberFormat="0" applyBorder="0" applyAlignment="0" applyProtection="0"/>
    <xf numFmtId="0" fontId="9" fillId="14" borderId="0" applyNumberFormat="0" applyBorder="0" applyAlignment="0" applyProtection="0"/>
    <xf numFmtId="0" fontId="35" fillId="43" borderId="0" applyNumberFormat="0" applyBorder="0" applyAlignment="0" applyProtection="0"/>
    <xf numFmtId="0" fontId="9" fillId="15" borderId="0" applyNumberFormat="0" applyBorder="0" applyAlignment="0" applyProtection="0"/>
    <xf numFmtId="0" fontId="35" fillId="44" borderId="0" applyNumberFormat="0" applyBorder="0" applyAlignment="0" applyProtection="0"/>
    <xf numFmtId="0" fontId="9" fillId="16" borderId="0" applyNumberFormat="0" applyBorder="0" applyAlignment="0" applyProtection="0"/>
    <xf numFmtId="0" fontId="35" fillId="45" borderId="0" applyNumberFormat="0" applyBorder="0" applyAlignment="0" applyProtection="0"/>
    <xf numFmtId="0" fontId="9" fillId="17" borderId="0" applyNumberFormat="0" applyBorder="0" applyAlignment="0" applyProtection="0"/>
    <xf numFmtId="0" fontId="35" fillId="46" borderId="0" applyNumberFormat="0" applyBorder="0" applyAlignment="0" applyProtection="0"/>
    <xf numFmtId="0" fontId="9" fillId="18" borderId="0" applyNumberFormat="0" applyBorder="0" applyAlignment="0" applyProtection="0"/>
    <xf numFmtId="0" fontId="35" fillId="47" borderId="0" applyNumberFormat="0" applyBorder="0" applyAlignment="0" applyProtection="0"/>
    <xf numFmtId="0" fontId="9" fillId="13" borderId="0" applyNumberFormat="0" applyBorder="0" applyAlignment="0" applyProtection="0"/>
    <xf numFmtId="0" fontId="35" fillId="48" borderId="0" applyNumberFormat="0" applyBorder="0" applyAlignment="0" applyProtection="0"/>
    <xf numFmtId="0" fontId="9" fillId="14" borderId="0" applyNumberFormat="0" applyBorder="0" applyAlignment="0" applyProtection="0"/>
    <xf numFmtId="0" fontId="35" fillId="49" borderId="0" applyNumberFormat="0" applyBorder="0" applyAlignment="0" applyProtection="0"/>
    <xf numFmtId="0" fontId="9" fillId="19" borderId="0" applyNumberFormat="0" applyBorder="0" applyAlignment="0" applyProtection="0"/>
    <xf numFmtId="0" fontId="36" fillId="50" borderId="29" applyNumberFormat="0" applyAlignment="0" applyProtection="0"/>
    <xf numFmtId="0" fontId="10" fillId="7" borderId="1" applyNumberFormat="0" applyAlignment="0" applyProtection="0"/>
    <xf numFmtId="0" fontId="37" fillId="51" borderId="30" applyNumberFormat="0" applyAlignment="0" applyProtection="0"/>
    <xf numFmtId="0" fontId="11" fillId="20" borderId="2" applyNumberFormat="0" applyAlignment="0" applyProtection="0"/>
    <xf numFmtId="0" fontId="38" fillId="51" borderId="29" applyNumberFormat="0" applyAlignment="0" applyProtection="0"/>
    <xf numFmtId="0" fontId="12" fillId="20" borderId="1" applyNumberFormat="0" applyAlignment="0" applyProtection="0"/>
    <xf numFmtId="0" fontId="39" fillId="0" borderId="31" applyNumberFormat="0" applyFill="0" applyAlignment="0" applyProtection="0"/>
    <xf numFmtId="0" fontId="13" fillId="0" borderId="3" applyNumberFormat="0" applyFill="0" applyAlignment="0" applyProtection="0"/>
    <xf numFmtId="0" fontId="40" fillId="0" borderId="32" applyNumberFormat="0" applyFill="0" applyAlignment="0" applyProtection="0"/>
    <xf numFmtId="0" fontId="14" fillId="0" borderId="4" applyNumberFormat="0" applyFill="0" applyAlignment="0" applyProtection="0"/>
    <xf numFmtId="0" fontId="41" fillId="0" borderId="33" applyNumberFormat="0" applyFill="0" applyAlignment="0" applyProtection="0"/>
    <xf numFmtId="0" fontId="15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16" fillId="0" borderId="6" applyNumberFormat="0" applyFill="0" applyAlignment="0" applyProtection="0"/>
    <xf numFmtId="0" fontId="43" fillId="52" borderId="35" applyNumberFormat="0" applyAlignment="0" applyProtection="0"/>
    <xf numFmtId="0" fontId="17" fillId="21" borderId="7" applyNumberFormat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7" fillId="0" borderId="0"/>
    <xf numFmtId="0" fontId="3" fillId="0" borderId="0"/>
    <xf numFmtId="0" fontId="5" fillId="0" borderId="0"/>
    <xf numFmtId="0" fontId="2" fillId="0" borderId="0"/>
    <xf numFmtId="0" fontId="46" fillId="54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8" applyNumberFormat="0" applyAlignment="0" applyProtection="0"/>
    <xf numFmtId="0" fontId="1" fillId="55" borderId="36" applyNumberFormat="0" applyFont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48" fillId="0" borderId="37" applyNumberFormat="0" applyFill="0" applyAlignment="0" applyProtection="0"/>
    <xf numFmtId="0" fontId="22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0" fillId="56" borderId="0" applyNumberFormat="0" applyBorder="0" applyAlignment="0" applyProtection="0"/>
    <xf numFmtId="0" fontId="24" fillId="4" borderId="0" applyNumberFormat="0" applyBorder="0" applyAlignment="0" applyProtection="0"/>
  </cellStyleXfs>
  <cellXfs count="145">
    <xf numFmtId="0" fontId="0" fillId="0" borderId="0" xfId="0"/>
    <xf numFmtId="49" fontId="3" fillId="24" borderId="10" xfId="0" applyNumberFormat="1" applyFont="1" applyFill="1" applyBorder="1" applyAlignment="1">
      <alignment horizontal="center" vertical="center"/>
    </xf>
    <xf numFmtId="164" fontId="3" fillId="24" borderId="10" xfId="0" applyNumberFormat="1" applyFont="1" applyFill="1" applyBorder="1" applyAlignment="1">
      <alignment horizontal="center" vertical="center"/>
    </xf>
    <xf numFmtId="0" fontId="3" fillId="24" borderId="0" xfId="0" applyFont="1" applyFill="1"/>
    <xf numFmtId="0" fontId="3" fillId="24" borderId="10" xfId="0" applyFont="1" applyFill="1" applyBorder="1" applyAlignment="1">
      <alignment horizontal="center" vertical="top" wrapText="1"/>
    </xf>
    <xf numFmtId="0" fontId="6" fillId="24" borderId="10" xfId="100" applyFont="1" applyFill="1" applyBorder="1" applyAlignment="1">
      <alignment horizontal="center" vertical="center" wrapText="1"/>
    </xf>
    <xf numFmtId="164" fontId="3" fillId="24" borderId="10" xfId="0" applyNumberFormat="1" applyFont="1" applyFill="1" applyBorder="1" applyAlignment="1">
      <alignment horizontal="center" vertical="center" wrapText="1"/>
    </xf>
    <xf numFmtId="0" fontId="3" fillId="24" borderId="10" xfId="99" applyFont="1" applyFill="1" applyBorder="1" applyAlignment="1">
      <alignment horizontal="center" vertical="center" wrapText="1"/>
    </xf>
    <xf numFmtId="3" fontId="3" fillId="24" borderId="10" xfId="0" applyNumberFormat="1" applyFont="1" applyFill="1" applyBorder="1" applyAlignment="1">
      <alignment horizontal="center" vertical="center"/>
    </xf>
    <xf numFmtId="164" fontId="3" fillId="24" borderId="0" xfId="0" applyNumberFormat="1" applyFont="1" applyFill="1" applyAlignment="1">
      <alignment horizontal="center" vertical="center"/>
    </xf>
    <xf numFmtId="164" fontId="3" fillId="24" borderId="10" xfId="98" applyNumberFormat="1" applyFont="1" applyFill="1" applyBorder="1" applyAlignment="1">
      <alignment horizontal="center" vertical="center"/>
    </xf>
    <xf numFmtId="2" fontId="3" fillId="24" borderId="10" xfId="0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top"/>
    </xf>
    <xf numFmtId="0" fontId="3" fillId="24" borderId="0" xfId="0" applyFont="1" applyFill="1" applyBorder="1" applyAlignment="1">
      <alignment horizontal="center" vertical="top"/>
    </xf>
    <xf numFmtId="165" fontId="0" fillId="24" borderId="10" xfId="114" applyFont="1" applyFill="1" applyBorder="1" applyAlignment="1"/>
    <xf numFmtId="165" fontId="0" fillId="24" borderId="11" xfId="114" applyFont="1" applyFill="1" applyBorder="1" applyAlignment="1"/>
    <xf numFmtId="165" fontId="0" fillId="24" borderId="0" xfId="114" applyFont="1" applyFill="1" applyAlignment="1"/>
    <xf numFmtId="164" fontId="3" fillId="24" borderId="10" xfId="98" applyNumberFormat="1" applyFont="1" applyFill="1" applyBorder="1" applyAlignment="1">
      <alignment horizontal="center" vertical="center" wrapText="1"/>
    </xf>
    <xf numFmtId="164" fontId="25" fillId="24" borderId="10" xfId="0" applyNumberFormat="1" applyFont="1" applyFill="1" applyBorder="1" applyAlignment="1">
      <alignment horizontal="center" vertical="center"/>
    </xf>
    <xf numFmtId="164" fontId="3" fillId="24" borderId="10" xfId="99" applyNumberFormat="1" applyFont="1" applyFill="1" applyBorder="1" applyAlignment="1">
      <alignment horizontal="center" vertical="top" wrapText="1"/>
    </xf>
    <xf numFmtId="0" fontId="3" fillId="24" borderId="0" xfId="0" applyFont="1" applyFill="1" applyBorder="1"/>
    <xf numFmtId="164" fontId="3" fillId="24" borderId="10" xfId="97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/>
    <xf numFmtId="0" fontId="3" fillId="24" borderId="11" xfId="0" applyFont="1" applyFill="1" applyBorder="1" applyAlignment="1"/>
    <xf numFmtId="0" fontId="3" fillId="24" borderId="0" xfId="0" applyFont="1" applyFill="1" applyAlignment="1"/>
    <xf numFmtId="3" fontId="3" fillId="24" borderId="12" xfId="0" applyNumberFormat="1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3" fontId="3" fillId="24" borderId="13" xfId="0" applyNumberFormat="1" applyFont="1" applyFill="1" applyBorder="1" applyAlignment="1">
      <alignment horizontal="center" vertical="center" wrapText="1"/>
    </xf>
    <xf numFmtId="3" fontId="3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3" fontId="3" fillId="24" borderId="13" xfId="0" applyNumberFormat="1" applyFont="1" applyFill="1" applyBorder="1" applyAlignment="1">
      <alignment horizontal="center" vertical="center"/>
    </xf>
    <xf numFmtId="3" fontId="3" fillId="24" borderId="14" xfId="0" applyNumberFormat="1" applyFont="1" applyFill="1" applyBorder="1" applyAlignment="1">
      <alignment horizontal="center" vertical="center"/>
    </xf>
    <xf numFmtId="3" fontId="3" fillId="24" borderId="15" xfId="0" applyNumberFormat="1" applyFont="1" applyFill="1" applyBorder="1" applyAlignment="1">
      <alignment horizontal="center" vertical="center"/>
    </xf>
    <xf numFmtId="0" fontId="3" fillId="24" borderId="10" xfId="101" applyFont="1" applyFill="1" applyBorder="1" applyAlignment="1">
      <alignment horizontal="center" vertical="center" wrapText="1"/>
    </xf>
    <xf numFmtId="2" fontId="3" fillId="24" borderId="10" xfId="0" applyNumberFormat="1" applyFont="1" applyFill="1" applyBorder="1" applyAlignment="1">
      <alignment horizontal="center" vertical="top" wrapText="1"/>
    </xf>
    <xf numFmtId="4" fontId="3" fillId="24" borderId="10" xfId="0" applyNumberFormat="1" applyFont="1" applyFill="1" applyBorder="1" applyAlignment="1">
      <alignment horizontal="center" vertical="center"/>
    </xf>
    <xf numFmtId="0" fontId="0" fillId="24" borderId="0" xfId="0" applyFont="1" applyFill="1"/>
    <xf numFmtId="0" fontId="3" fillId="24" borderId="0" xfId="0" applyFont="1" applyFill="1" applyAlignment="1">
      <alignment horizontal="center"/>
    </xf>
    <xf numFmtId="2" fontId="3" fillId="24" borderId="0" xfId="0" applyNumberFormat="1" applyFont="1" applyFill="1" applyAlignment="1">
      <alignment horizontal="center" vertical="center"/>
    </xf>
    <xf numFmtId="0" fontId="3" fillId="24" borderId="10" xfId="0" applyFont="1" applyFill="1" applyBorder="1" applyAlignment="1">
      <alignment horizontal="left" vertical="top" wrapText="1"/>
    </xf>
    <xf numFmtId="0" fontId="3" fillId="24" borderId="0" xfId="0" applyFont="1" applyFill="1" applyAlignment="1">
      <alignment horizontal="left"/>
    </xf>
    <xf numFmtId="0" fontId="3" fillId="24" borderId="10" xfId="0" applyFont="1" applyFill="1" applyBorder="1" applyAlignment="1">
      <alignment horizontal="center" vertical="top"/>
    </xf>
    <xf numFmtId="0" fontId="3" fillId="24" borderId="11" xfId="0" applyFont="1" applyFill="1" applyBorder="1" applyAlignment="1">
      <alignment horizontal="center" vertical="top" wrapText="1"/>
    </xf>
    <xf numFmtId="164" fontId="3" fillId="24" borderId="12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2" fontId="3" fillId="24" borderId="10" xfId="0" applyNumberFormat="1" applyFont="1" applyFill="1" applyBorder="1" applyAlignment="1">
      <alignment horizontal="center" vertical="center"/>
    </xf>
    <xf numFmtId="2" fontId="27" fillId="24" borderId="0" xfId="0" applyNumberFormat="1" applyFont="1" applyFill="1" applyAlignment="1">
      <alignment horizontal="center" vertical="center"/>
    </xf>
    <xf numFmtId="0" fontId="26" fillId="24" borderId="0" xfId="0" applyFont="1" applyFill="1" applyAlignment="1">
      <alignment horizontal="left"/>
    </xf>
    <xf numFmtId="0" fontId="28" fillId="24" borderId="0" xfId="0" applyFont="1" applyFill="1" applyAlignment="1">
      <alignment vertical="center"/>
    </xf>
    <xf numFmtId="0" fontId="6" fillId="24" borderId="10" xfId="0" applyFont="1" applyFill="1" applyBorder="1" applyAlignment="1">
      <alignment horizontal="left" vertical="center"/>
    </xf>
    <xf numFmtId="2" fontId="3" fillId="24" borderId="10" xfId="101" applyNumberFormat="1" applyFont="1" applyFill="1" applyBorder="1" applyAlignment="1">
      <alignment horizontal="center" vertical="center" wrapText="1"/>
    </xf>
    <xf numFmtId="164" fontId="3" fillId="24" borderId="10" xfId="101" applyNumberFormat="1" applyFont="1" applyFill="1" applyBorder="1" applyAlignment="1">
      <alignment horizontal="center" vertical="center" wrapText="1"/>
    </xf>
    <xf numFmtId="0" fontId="3" fillId="24" borderId="10" xfId="10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164" fontId="6" fillId="0" borderId="10" xfId="99" applyNumberFormat="1" applyFont="1" applyFill="1" applyBorder="1" applyAlignment="1">
      <alignment horizontal="center" vertical="center" wrapText="1"/>
    </xf>
    <xf numFmtId="0" fontId="6" fillId="0" borderId="10" xfId="100" applyFont="1" applyFill="1" applyBorder="1" applyAlignment="1">
      <alignment horizontal="center" vertical="center" wrapText="1"/>
    </xf>
    <xf numFmtId="0" fontId="3" fillId="0" borderId="10" xfId="98" applyFont="1" applyFill="1" applyBorder="1" applyAlignment="1">
      <alignment horizontal="center" vertical="center"/>
    </xf>
    <xf numFmtId="2" fontId="3" fillId="0" borderId="10" xfId="98" applyNumberFormat="1" applyFont="1" applyFill="1" applyBorder="1" applyAlignment="1">
      <alignment horizontal="center" vertical="center" wrapText="1"/>
    </xf>
    <xf numFmtId="49" fontId="3" fillId="0" borderId="10" xfId="98" applyNumberFormat="1" applyFont="1" applyFill="1" applyBorder="1" applyAlignment="1">
      <alignment horizontal="center" vertical="center" wrapText="1"/>
    </xf>
    <xf numFmtId="164" fontId="3" fillId="0" borderId="10" xfId="98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0" xfId="0" applyFont="1" applyFill="1" applyBorder="1"/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164" fontId="3" fillId="25" borderId="10" xfId="0" applyNumberFormat="1" applyFont="1" applyFill="1" applyBorder="1" applyAlignment="1">
      <alignment horizontal="center" vertical="center"/>
    </xf>
    <xf numFmtId="0" fontId="0" fillId="0" borderId="17" xfId="0" applyBorder="1"/>
    <xf numFmtId="2" fontId="0" fillId="0" borderId="0" xfId="0" applyNumberFormat="1"/>
    <xf numFmtId="2" fontId="0" fillId="0" borderId="17" xfId="0" applyNumberFormat="1" applyBorder="1"/>
    <xf numFmtId="0" fontId="27" fillId="24" borderId="0" xfId="97" applyFont="1" applyFill="1" applyBorder="1"/>
    <xf numFmtId="0" fontId="27" fillId="24" borderId="0" xfId="97" applyFont="1" applyFill="1"/>
    <xf numFmtId="0" fontId="27" fillId="24" borderId="0" xfId="97" applyFont="1" applyFill="1" applyAlignment="1">
      <alignment horizontal="right"/>
    </xf>
    <xf numFmtId="0" fontId="4" fillId="24" borderId="0" xfId="0" applyFont="1" applyFill="1" applyBorder="1" applyAlignment="1">
      <alignment horizontal="center"/>
    </xf>
    <xf numFmtId="0" fontId="3" fillId="24" borderId="10" xfId="97" applyFont="1" applyFill="1" applyBorder="1" applyAlignment="1">
      <alignment horizontal="center" vertical="center" wrapText="1"/>
    </xf>
    <xf numFmtId="0" fontId="3" fillId="24" borderId="10" xfId="97" applyFont="1" applyFill="1" applyBorder="1" applyAlignment="1">
      <alignment horizontal="center" vertical="center"/>
    </xf>
    <xf numFmtId="0" fontId="3" fillId="24" borderId="10" xfId="0" applyNumberFormat="1" applyFont="1" applyFill="1" applyBorder="1" applyAlignment="1">
      <alignment horizontal="left" vertical="center" wrapText="1"/>
    </xf>
    <xf numFmtId="164" fontId="3" fillId="24" borderId="10" xfId="99" applyNumberFormat="1" applyFont="1" applyFill="1" applyBorder="1" applyAlignment="1">
      <alignment horizontal="center" vertical="center" wrapText="1"/>
    </xf>
    <xf numFmtId="0" fontId="3" fillId="24" borderId="10" xfId="98" applyFont="1" applyFill="1" applyBorder="1" applyAlignment="1">
      <alignment horizontal="center" vertical="center"/>
    </xf>
    <xf numFmtId="2" fontId="3" fillId="24" borderId="10" xfId="98" applyNumberFormat="1" applyFont="1" applyFill="1" applyBorder="1" applyAlignment="1">
      <alignment horizontal="center" vertical="center" wrapText="1"/>
    </xf>
    <xf numFmtId="49" fontId="3" fillId="24" borderId="10" xfId="98" applyNumberFormat="1" applyFont="1" applyFill="1" applyBorder="1" applyAlignment="1">
      <alignment horizontal="center" vertical="center" wrapText="1"/>
    </xf>
    <xf numFmtId="0" fontId="3" fillId="24" borderId="10" xfId="98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wrapText="1"/>
    </xf>
    <xf numFmtId="0" fontId="3" fillId="24" borderId="10" xfId="98" applyFont="1" applyFill="1" applyBorder="1" applyAlignment="1">
      <alignment horizontal="center" vertical="center" wrapText="1"/>
    </xf>
    <xf numFmtId="3" fontId="3" fillId="24" borderId="18" xfId="0" applyNumberFormat="1" applyFont="1" applyFill="1" applyBorder="1" applyAlignment="1">
      <alignment horizontal="center" vertical="center"/>
    </xf>
    <xf numFmtId="1" fontId="3" fillId="24" borderId="10" xfId="0" applyNumberFormat="1" applyFont="1" applyFill="1" applyBorder="1" applyAlignment="1">
      <alignment horizontal="center" vertical="center"/>
    </xf>
    <xf numFmtId="3" fontId="3" fillId="24" borderId="19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left" vertical="center"/>
    </xf>
    <xf numFmtId="0" fontId="3" fillId="24" borderId="10" xfId="0" applyNumberFormat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/>
    </xf>
    <xf numFmtId="0" fontId="4" fillId="24" borderId="11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left" vertical="center" wrapText="1"/>
    </xf>
    <xf numFmtId="0" fontId="4" fillId="24" borderId="0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2" fontId="3" fillId="24" borderId="11" xfId="0" applyNumberFormat="1" applyFont="1" applyFill="1" applyBorder="1" applyAlignment="1">
      <alignment horizontal="center" vertical="center"/>
    </xf>
    <xf numFmtId="2" fontId="3" fillId="24" borderId="21" xfId="0" applyNumberFormat="1" applyFont="1" applyFill="1" applyBorder="1" applyAlignment="1">
      <alignment horizontal="center" vertical="center"/>
    </xf>
    <xf numFmtId="2" fontId="3" fillId="24" borderId="1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24" borderId="11" xfId="97" applyFont="1" applyFill="1" applyBorder="1" applyAlignment="1">
      <alignment horizontal="center" vertical="center"/>
    </xf>
    <xf numFmtId="0" fontId="3" fillId="24" borderId="16" xfId="97" applyFont="1" applyFill="1" applyBorder="1" applyAlignment="1">
      <alignment horizontal="center" vertical="center"/>
    </xf>
    <xf numFmtId="0" fontId="3" fillId="24" borderId="10" xfId="97" applyFont="1" applyFill="1" applyBorder="1" applyAlignment="1">
      <alignment horizontal="center" vertical="center" wrapText="1" shrinkToFit="1"/>
    </xf>
    <xf numFmtId="0" fontId="3" fillId="24" borderId="11" xfId="97" applyFont="1" applyFill="1" applyBorder="1" applyAlignment="1">
      <alignment horizontal="center" vertical="center" wrapText="1" shrinkToFit="1"/>
    </xf>
    <xf numFmtId="0" fontId="3" fillId="24" borderId="16" xfId="97" applyFont="1" applyFill="1" applyBorder="1" applyAlignment="1">
      <alignment horizontal="center" vertical="center" wrapText="1" shrinkToFit="1"/>
    </xf>
    <xf numFmtId="0" fontId="31" fillId="24" borderId="11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0" fillId="24" borderId="0" xfId="97" applyFont="1" applyFill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</cellXfs>
  <cellStyles count="119">
    <cellStyle name="20% - Акцент1" xfId="1" builtinId="30" customBuiltin="1"/>
    <cellStyle name="20% - Акцент1 2" xfId="2"/>
    <cellStyle name="20% - Акцент1 2 2" xfId="3"/>
    <cellStyle name="20% - Акцент1 3" xfId="4"/>
    <cellStyle name="20% - Акцент2" xfId="5" builtinId="34" customBuiltin="1"/>
    <cellStyle name="20% - Акцент2 2" xfId="6"/>
    <cellStyle name="20% - Акцент2 2 2" xfId="7"/>
    <cellStyle name="20% - Акцент2 3" xfId="8"/>
    <cellStyle name="20% - Акцент3" xfId="9" builtinId="38" customBuiltin="1"/>
    <cellStyle name="20% - Акцент3 2" xfId="10"/>
    <cellStyle name="20% - Акцент3 2 2" xfId="11"/>
    <cellStyle name="20% - Акцент3 3" xfId="12"/>
    <cellStyle name="20% - Акцент4" xfId="13" builtinId="42" customBuiltin="1"/>
    <cellStyle name="20% - Акцент4 2" xfId="14"/>
    <cellStyle name="20% - Акцент4 2 2" xfId="15"/>
    <cellStyle name="20% - Акцент4 3" xfId="16"/>
    <cellStyle name="20% - Акцент5" xfId="17" builtinId="46" customBuiltin="1"/>
    <cellStyle name="20% - Акцент5 2" xfId="18"/>
    <cellStyle name="20% - Акцент5 2 2" xfId="19"/>
    <cellStyle name="20% - Акцент5 3" xfId="20"/>
    <cellStyle name="20% - Акцент6" xfId="21" builtinId="50" customBuiltin="1"/>
    <cellStyle name="20% - Акцент6 2" xfId="22"/>
    <cellStyle name="20% - Акцент6 2 2" xfId="23"/>
    <cellStyle name="20% - Акцент6 3" xfId="24"/>
    <cellStyle name="40% - Акцент1" xfId="25" builtinId="31" customBuiltin="1"/>
    <cellStyle name="40% - Акцент1 2" xfId="26"/>
    <cellStyle name="40% - Акцент1 2 2" xfId="27"/>
    <cellStyle name="40% - Акцент1 3" xfId="28"/>
    <cellStyle name="40% - Акцент2" xfId="29" builtinId="35" customBuiltin="1"/>
    <cellStyle name="40% - Акцент2 2" xfId="30"/>
    <cellStyle name="40% - Акцент2 2 2" xfId="31"/>
    <cellStyle name="40% - Акцент2 3" xfId="32"/>
    <cellStyle name="40% - Акцент3" xfId="33" builtinId="39" customBuiltin="1"/>
    <cellStyle name="40% - Акцент3 2" xfId="34"/>
    <cellStyle name="40% - Акцент3 2 2" xfId="35"/>
    <cellStyle name="40% - Акцент3 3" xfId="36"/>
    <cellStyle name="40% - Акцент4" xfId="37" builtinId="43" customBuiltin="1"/>
    <cellStyle name="40% - Акцент4 2" xfId="38"/>
    <cellStyle name="40% - Акцент4 2 2" xfId="39"/>
    <cellStyle name="40% - Акцент4 3" xfId="40"/>
    <cellStyle name="40% - Акцент5" xfId="41" builtinId="47" customBuiltin="1"/>
    <cellStyle name="40% - Акцент5 2" xfId="42"/>
    <cellStyle name="40% - Акцент5 2 2" xfId="43"/>
    <cellStyle name="40% - Акцент5 3" xfId="44"/>
    <cellStyle name="40% - Акцент6" xfId="45" builtinId="51" customBuiltin="1"/>
    <cellStyle name="40% - Акцент6 2" xfId="46"/>
    <cellStyle name="40% - Акцент6 2 2" xfId="47"/>
    <cellStyle name="40% - Акцент6 3" xfId="48"/>
    <cellStyle name="60% - Акцент1" xfId="49" builtinId="32" customBuiltin="1"/>
    <cellStyle name="60% - Акцент1 2" xfId="50"/>
    <cellStyle name="60% - Акцент2" xfId="51" builtinId="36" customBuiltin="1"/>
    <cellStyle name="60% - Акцент2 2" xfId="52"/>
    <cellStyle name="60% - Акцент3" xfId="53" builtinId="40" customBuiltin="1"/>
    <cellStyle name="60% - Акцент3 2" xfId="54"/>
    <cellStyle name="60% - Акцент4" xfId="55" builtinId="44" customBuiltin="1"/>
    <cellStyle name="60% - Акцент4 2" xfId="56"/>
    <cellStyle name="60% - Акцент5" xfId="57" builtinId="48" customBuiltin="1"/>
    <cellStyle name="60% - Акцент5 2" xfId="58"/>
    <cellStyle name="60% - Акцент6" xfId="59" builtinId="52" customBuiltin="1"/>
    <cellStyle name="60% - Акцент6 2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Заголовок 1" xfId="79" builtinId="16" customBuiltin="1"/>
    <cellStyle name="Заголовок 1 2" xfId="80"/>
    <cellStyle name="Заголовок 2" xfId="81" builtinId="17" customBuiltin="1"/>
    <cellStyle name="Заголовок 2 2" xfId="82"/>
    <cellStyle name="Заголовок 3" xfId="83" builtinId="18" customBuiltin="1"/>
    <cellStyle name="Заголовок 3 2" xfId="84"/>
    <cellStyle name="Заголовок 4" xfId="85" builtinId="19" customBuiltin="1"/>
    <cellStyle name="Заголовок 4 2" xfId="86"/>
    <cellStyle name="Итог" xfId="87" builtinId="25" customBuiltin="1"/>
    <cellStyle name="Итог 2" xfId="88"/>
    <cellStyle name="Контрольная ячейка" xfId="89" builtinId="23" customBuiltin="1"/>
    <cellStyle name="Контрольная ячейка 2" xfId="90"/>
    <cellStyle name="Название" xfId="91" builtinId="15" customBuiltin="1"/>
    <cellStyle name="Название 2" xfId="92"/>
    <cellStyle name="Нейтральный" xfId="93" builtinId="28" customBuiltin="1"/>
    <cellStyle name="Нейтральный 2" xfId="94"/>
    <cellStyle name="Обычный" xfId="0" builtinId="0"/>
    <cellStyle name="Обычный 10" xfId="95"/>
    <cellStyle name="Обычный 2" xfId="96"/>
    <cellStyle name="Обычный 3" xfId="97"/>
    <cellStyle name="Обычный_Аристова_Госпрограмма СВОД 08.04.2011F" xfId="98"/>
    <cellStyle name="Обычный_Лист1" xfId="99"/>
    <cellStyle name="Обычный_Лист1 2" xfId="100"/>
    <cellStyle name="Обычный_Лист1 3" xfId="101"/>
    <cellStyle name="Плохой" xfId="102" builtinId="27" customBuiltin="1"/>
    <cellStyle name="Плохой 2" xfId="103"/>
    <cellStyle name="Пояснение" xfId="104" builtinId="53" customBuiltin="1"/>
    <cellStyle name="Пояснение 2" xfId="105"/>
    <cellStyle name="Примечание 2" xfId="106"/>
    <cellStyle name="Примечание 3" xfId="107"/>
    <cellStyle name="Процентный 2" xfId="108"/>
    <cellStyle name="Процентный 3" xfId="109"/>
    <cellStyle name="Связанная ячейка" xfId="110" builtinId="24" customBuiltin="1"/>
    <cellStyle name="Связанная ячейка 2" xfId="111"/>
    <cellStyle name="Текст предупреждения" xfId="112" builtinId="11" customBuiltin="1"/>
    <cellStyle name="Текст предупреждения 2" xfId="113"/>
    <cellStyle name="Финансовый" xfId="114" builtinId="3"/>
    <cellStyle name="Финансовый 2" xfId="115"/>
    <cellStyle name="Финансовый 2 2" xfId="116"/>
    <cellStyle name="Хороший" xfId="117" builtinId="26" customBuiltin="1"/>
    <cellStyle name="Хороший 2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Графики!$A$2</c:f>
              <c:strCache>
                <c:ptCount val="1"/>
                <c:pt idx="0">
                  <c:v>Смертность от всех причин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Графики!$B$2:$K$2</c:f>
              <c:numCache>
                <c:formatCode>General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12.8</c:v>
                </c:pt>
                <c:pt idx="3">
                  <c:v>12.3</c:v>
                </c:pt>
                <c:pt idx="4">
                  <c:v>12</c:v>
                </c:pt>
                <c:pt idx="5">
                  <c:v>11.8</c:v>
                </c:pt>
                <c:pt idx="6">
                  <c:v>11.4</c:v>
                </c:pt>
                <c:pt idx="7">
                  <c:v>11</c:v>
                </c:pt>
                <c:pt idx="8">
                  <c:v>10.7</c:v>
                </c:pt>
                <c:pt idx="9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Графики!$A$3</c:f>
              <c:strCache>
                <c:ptCount val="1"/>
                <c:pt idx="0">
                  <c:v>Смертность от всех причин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Графики!$B$3:$K$3</c:f>
              <c:numCache>
                <c:formatCode>General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12.8</c:v>
                </c:pt>
                <c:pt idx="3">
                  <c:v>12.3</c:v>
                </c:pt>
                <c:pt idx="4">
                  <c:v>12</c:v>
                </c:pt>
                <c:pt idx="5">
                  <c:v>11.9</c:v>
                </c:pt>
                <c:pt idx="6">
                  <c:v>11.6</c:v>
                </c:pt>
                <c:pt idx="7">
                  <c:v>11.5</c:v>
                </c:pt>
                <c:pt idx="8">
                  <c:v>11.5</c:v>
                </c:pt>
                <c:pt idx="9">
                  <c:v>11.4</c:v>
                </c:pt>
              </c:numCache>
            </c:numRef>
          </c:val>
        </c:ser>
        <c:marker val="1"/>
        <c:axId val="37796864"/>
        <c:axId val="48366336"/>
      </c:lineChart>
      <c:catAx>
        <c:axId val="37796864"/>
        <c:scaling>
          <c:orientation val="minMax"/>
        </c:scaling>
        <c:axPos val="b"/>
        <c:numFmt formatCode="General" sourceLinked="1"/>
        <c:tickLblPos val="nextTo"/>
        <c:crossAx val="48366336"/>
        <c:crosses val="autoZero"/>
        <c:auto val="1"/>
        <c:lblAlgn val="ctr"/>
        <c:lblOffset val="100"/>
      </c:catAx>
      <c:valAx>
        <c:axId val="48366336"/>
        <c:scaling>
          <c:orientation val="minMax"/>
        </c:scaling>
        <c:axPos val="l"/>
        <c:majorGridlines/>
        <c:numFmt formatCode="General" sourceLinked="1"/>
        <c:tickLblPos val="nextTo"/>
        <c:crossAx val="377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05159181124063"/>
          <c:y val="0.29411764705882354"/>
          <c:w val="0.30710697958015198"/>
          <c:h val="0.4117647058823529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Графики!$A$4</c:f>
              <c:strCache>
                <c:ptCount val="1"/>
                <c:pt idx="0">
                  <c:v>Материнская смертность +Минфин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Графики!$B$4:$K$4</c:f>
              <c:numCache>
                <c:formatCode>General</c:formatCode>
                <c:ptCount val="10"/>
                <c:pt idx="0">
                  <c:v>16.2</c:v>
                </c:pt>
                <c:pt idx="1">
                  <c:v>16.2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16</c:v>
                </c:pt>
                <c:pt idx="5">
                  <c:v>15.9</c:v>
                </c:pt>
                <c:pt idx="6">
                  <c:v>15.8</c:v>
                </c:pt>
                <c:pt idx="7">
                  <c:v>15.7</c:v>
                </c:pt>
                <c:pt idx="8">
                  <c:v>15.6</c:v>
                </c:pt>
                <c:pt idx="9">
                  <c:v>15.5</c:v>
                </c:pt>
              </c:numCache>
            </c:numRef>
          </c:val>
        </c:ser>
        <c:ser>
          <c:idx val="1"/>
          <c:order val="1"/>
          <c:tx>
            <c:strRef>
              <c:f>Графики!$A$5</c:f>
              <c:strCache>
                <c:ptCount val="1"/>
                <c:pt idx="0">
                  <c:v>Материнская смертность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Графики!$B$5:$K$5</c:f>
              <c:numCache>
                <c:formatCode>General</c:formatCode>
                <c:ptCount val="10"/>
                <c:pt idx="0">
                  <c:v>16.2</c:v>
                </c:pt>
                <c:pt idx="1">
                  <c:v>16.2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15.9</c:v>
                </c:pt>
                <c:pt idx="8">
                  <c:v>15.9</c:v>
                </c:pt>
                <c:pt idx="9">
                  <c:v>15.8</c:v>
                </c:pt>
              </c:numCache>
            </c:numRef>
          </c:val>
        </c:ser>
        <c:marker val="1"/>
        <c:axId val="48407296"/>
        <c:axId val="48408832"/>
      </c:lineChart>
      <c:catAx>
        <c:axId val="48407296"/>
        <c:scaling>
          <c:orientation val="minMax"/>
        </c:scaling>
        <c:axPos val="b"/>
        <c:numFmt formatCode="General" sourceLinked="1"/>
        <c:tickLblPos val="nextTo"/>
        <c:crossAx val="48408832"/>
        <c:crosses val="autoZero"/>
        <c:auto val="1"/>
        <c:lblAlgn val="ctr"/>
        <c:lblOffset val="100"/>
      </c:catAx>
      <c:valAx>
        <c:axId val="48408832"/>
        <c:scaling>
          <c:orientation val="minMax"/>
        </c:scaling>
        <c:axPos val="l"/>
        <c:majorGridlines/>
        <c:numFmt formatCode="General" sourceLinked="1"/>
        <c:tickLblPos val="nextTo"/>
        <c:crossAx val="4840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86358625984699"/>
          <c:y val="0.30208435765366498"/>
          <c:w val="0.310345524302991"/>
          <c:h val="0.38889020755414344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Графики!$A$6</c:f>
              <c:strCache>
                <c:ptCount val="1"/>
                <c:pt idx="0">
                  <c:v>Младенческая смертность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Графики!$B$6:$K$6</c:f>
              <c:numCache>
                <c:formatCode>General</c:formatCode>
                <c:ptCount val="10"/>
                <c:pt idx="0">
                  <c:v>7.4</c:v>
                </c:pt>
                <c:pt idx="1">
                  <c:v>8.6</c:v>
                </c:pt>
                <c:pt idx="2">
                  <c:v>8.1999999999999993</c:v>
                </c:pt>
                <c:pt idx="3">
                  <c:v>8.1</c:v>
                </c:pt>
                <c:pt idx="4">
                  <c:v>8.1</c:v>
                </c:pt>
                <c:pt idx="5">
                  <c:v>7.8</c:v>
                </c:pt>
                <c:pt idx="6">
                  <c:v>7.5</c:v>
                </c:pt>
                <c:pt idx="7">
                  <c:v>7.5</c:v>
                </c:pt>
                <c:pt idx="8">
                  <c:v>7</c:v>
                </c:pt>
                <c:pt idx="9">
                  <c:v>6.4</c:v>
                </c:pt>
              </c:numCache>
            </c:numRef>
          </c:val>
        </c:ser>
        <c:ser>
          <c:idx val="1"/>
          <c:order val="1"/>
          <c:tx>
            <c:strRef>
              <c:f>Графики!$A$7</c:f>
              <c:strCache>
                <c:ptCount val="1"/>
                <c:pt idx="0">
                  <c:v>Младенческая смертность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Графики!$B$7:$K$7</c:f>
              <c:numCache>
                <c:formatCode>General</c:formatCode>
                <c:ptCount val="10"/>
                <c:pt idx="0">
                  <c:v>7.4</c:v>
                </c:pt>
                <c:pt idx="1">
                  <c:v>8.6</c:v>
                </c:pt>
                <c:pt idx="2">
                  <c:v>8.1999999999999993</c:v>
                </c:pt>
                <c:pt idx="3">
                  <c:v>8.1</c:v>
                </c:pt>
                <c:pt idx="4">
                  <c:v>8.1</c:v>
                </c:pt>
                <c:pt idx="5">
                  <c:v>8</c:v>
                </c:pt>
                <c:pt idx="6">
                  <c:v>7.9</c:v>
                </c:pt>
                <c:pt idx="7">
                  <c:v>7.9</c:v>
                </c:pt>
                <c:pt idx="8">
                  <c:v>7.8</c:v>
                </c:pt>
                <c:pt idx="9">
                  <c:v>7.7</c:v>
                </c:pt>
              </c:numCache>
            </c:numRef>
          </c:val>
        </c:ser>
        <c:marker val="1"/>
        <c:axId val="48638208"/>
        <c:axId val="48640000"/>
      </c:lineChart>
      <c:catAx>
        <c:axId val="48638208"/>
        <c:scaling>
          <c:orientation val="minMax"/>
        </c:scaling>
        <c:axPos val="b"/>
        <c:numFmt formatCode="General" sourceLinked="1"/>
        <c:tickLblPos val="nextTo"/>
        <c:crossAx val="48640000"/>
        <c:crosses val="autoZero"/>
        <c:auto val="1"/>
        <c:lblAlgn val="ctr"/>
        <c:lblOffset val="100"/>
      </c:catAx>
      <c:valAx>
        <c:axId val="48640000"/>
        <c:scaling>
          <c:orientation val="minMax"/>
        </c:scaling>
        <c:axPos val="l"/>
        <c:majorGridlines/>
        <c:numFmt formatCode="General" sourceLinked="1"/>
        <c:tickLblPos val="nextTo"/>
        <c:crossAx val="4863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91639140320024"/>
          <c:y val="0.30208435765366498"/>
          <c:w val="0.31783025938272008"/>
          <c:h val="0.38889020755414344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Графики!$A$8</c:f>
              <c:strCache>
                <c:ptCount val="1"/>
                <c:pt idx="0">
                  <c:v>Смертность от болезней системы кровообращения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Графики!$B$8:$K$8</c:f>
              <c:numCache>
                <c:formatCode>General</c:formatCode>
                <c:ptCount val="10"/>
                <c:pt idx="0">
                  <c:v>753</c:v>
                </c:pt>
                <c:pt idx="1">
                  <c:v>727.36247957726914</c:v>
                </c:pt>
                <c:pt idx="2">
                  <c:v>702.59784421884899</c:v>
                </c:pt>
                <c:pt idx="3">
                  <c:v>678.67637465692678</c:v>
                </c:pt>
                <c:pt idx="4">
                  <c:v>655.56936348070917</c:v>
                </c:pt>
                <c:pt idx="5">
                  <c:v>633.24908068555203</c:v>
                </c:pt>
                <c:pt idx="6">
                  <c:v>611.68874039504556</c:v>
                </c:pt>
                <c:pt idx="7">
                  <c:v>590.86246871611797</c:v>
                </c:pt>
                <c:pt idx="8">
                  <c:v>570.79999999999995</c:v>
                </c:pt>
                <c:pt idx="9">
                  <c:v>551.4</c:v>
                </c:pt>
              </c:numCache>
            </c:numRef>
          </c:val>
        </c:ser>
        <c:ser>
          <c:idx val="1"/>
          <c:order val="1"/>
          <c:tx>
            <c:strRef>
              <c:f>Графики!$A$9</c:f>
              <c:strCache>
                <c:ptCount val="1"/>
                <c:pt idx="0">
                  <c:v>Смертность от болезней системы кровообращения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Графики!$B$9:$K$9</c:f>
              <c:numCache>
                <c:formatCode>General</c:formatCode>
                <c:ptCount val="10"/>
                <c:pt idx="0">
                  <c:v>753</c:v>
                </c:pt>
                <c:pt idx="1">
                  <c:v>727.36247957726914</c:v>
                </c:pt>
                <c:pt idx="2">
                  <c:v>702.59784421884899</c:v>
                </c:pt>
                <c:pt idx="3">
                  <c:v>678.67637465692678</c:v>
                </c:pt>
                <c:pt idx="4">
                  <c:v>655.56936348070917</c:v>
                </c:pt>
                <c:pt idx="5">
                  <c:v>649</c:v>
                </c:pt>
                <c:pt idx="6">
                  <c:v>643</c:v>
                </c:pt>
                <c:pt idx="7">
                  <c:v>638</c:v>
                </c:pt>
                <c:pt idx="8">
                  <c:v>630</c:v>
                </c:pt>
                <c:pt idx="9">
                  <c:v>626</c:v>
                </c:pt>
              </c:numCache>
            </c:numRef>
          </c:val>
        </c:ser>
        <c:marker val="1"/>
        <c:axId val="48647552"/>
        <c:axId val="48661632"/>
      </c:lineChart>
      <c:catAx>
        <c:axId val="48647552"/>
        <c:scaling>
          <c:orientation val="minMax"/>
        </c:scaling>
        <c:axPos val="b"/>
        <c:numFmt formatCode="General" sourceLinked="1"/>
        <c:tickLblPos val="nextTo"/>
        <c:crossAx val="48661632"/>
        <c:crosses val="autoZero"/>
        <c:auto val="1"/>
        <c:lblAlgn val="ctr"/>
        <c:lblOffset val="100"/>
      </c:catAx>
      <c:valAx>
        <c:axId val="48661632"/>
        <c:scaling>
          <c:orientation val="minMax"/>
        </c:scaling>
        <c:axPos val="l"/>
        <c:majorGridlines/>
        <c:numFmt formatCode="General" sourceLinked="1"/>
        <c:tickLblPos val="nextTo"/>
        <c:crossAx val="486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79509193215868"/>
          <c:y val="0.24652861371735879"/>
          <c:w val="0.32879891404237982"/>
          <c:h val="0.50000169542675588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Графики!$A$10</c:f>
              <c:strCache>
                <c:ptCount val="1"/>
                <c:pt idx="0">
                  <c:v>Смертность от дорожно-транспортных происшествий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Графики!$B$10:$K$10</c:f>
              <c:numCache>
                <c:formatCode>General</c:formatCode>
                <c:ptCount val="10"/>
                <c:pt idx="0">
                  <c:v>13.5</c:v>
                </c:pt>
                <c:pt idx="1">
                  <c:v>12.7</c:v>
                </c:pt>
                <c:pt idx="2">
                  <c:v>12.3</c:v>
                </c:pt>
                <c:pt idx="3">
                  <c:v>12</c:v>
                </c:pt>
                <c:pt idx="4">
                  <c:v>11.6</c:v>
                </c:pt>
                <c:pt idx="5">
                  <c:v>11.2</c:v>
                </c:pt>
                <c:pt idx="6">
                  <c:v>10.6</c:v>
                </c:pt>
                <c:pt idx="7">
                  <c:v>10.6</c:v>
                </c:pt>
                <c:pt idx="8">
                  <c:v>10.4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Графики!$A$11</c:f>
              <c:strCache>
                <c:ptCount val="1"/>
                <c:pt idx="0">
                  <c:v>Смертность от дорожно-транспортных происшествий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Графики!$B$11:$K$11</c:f>
              <c:numCache>
                <c:formatCode>General</c:formatCode>
                <c:ptCount val="10"/>
                <c:pt idx="0">
                  <c:v>13.5</c:v>
                </c:pt>
                <c:pt idx="1">
                  <c:v>12.7</c:v>
                </c:pt>
                <c:pt idx="2">
                  <c:v>12.3</c:v>
                </c:pt>
                <c:pt idx="3">
                  <c:v>12</c:v>
                </c:pt>
                <c:pt idx="4">
                  <c:v>11.6</c:v>
                </c:pt>
                <c:pt idx="5">
                  <c:v>11.4</c:v>
                </c:pt>
                <c:pt idx="6">
                  <c:v>11.4</c:v>
                </c:pt>
                <c:pt idx="7">
                  <c:v>11.3</c:v>
                </c:pt>
                <c:pt idx="8">
                  <c:v>11.3</c:v>
                </c:pt>
                <c:pt idx="9">
                  <c:v>11.2</c:v>
                </c:pt>
              </c:numCache>
            </c:numRef>
          </c:val>
        </c:ser>
        <c:marker val="1"/>
        <c:axId val="48714880"/>
        <c:axId val="48716416"/>
      </c:lineChart>
      <c:catAx>
        <c:axId val="48714880"/>
        <c:scaling>
          <c:orientation val="minMax"/>
        </c:scaling>
        <c:axPos val="b"/>
        <c:numFmt formatCode="General" sourceLinked="1"/>
        <c:tickLblPos val="nextTo"/>
        <c:crossAx val="48716416"/>
        <c:crosses val="autoZero"/>
        <c:auto val="1"/>
        <c:lblAlgn val="ctr"/>
        <c:lblOffset val="100"/>
      </c:catAx>
      <c:valAx>
        <c:axId val="48716416"/>
        <c:scaling>
          <c:orientation val="minMax"/>
        </c:scaling>
        <c:axPos val="l"/>
        <c:majorGridlines/>
        <c:numFmt formatCode="General" sourceLinked="1"/>
        <c:tickLblPos val="nextTo"/>
        <c:crossAx val="4871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2637891349348"/>
          <c:y val="0.1909728697810526"/>
          <c:w val="0.28139566837262486"/>
          <c:h val="0.6145854172953874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Графики!$A$12</c:f>
              <c:strCache>
                <c:ptCount val="1"/>
                <c:pt idx="0">
                  <c:v>Смертность от новообразований (в  том числе от злокачественных)   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Графики!$B$12:$K$12</c:f>
              <c:numCache>
                <c:formatCode>General</c:formatCode>
                <c:ptCount val="10"/>
                <c:pt idx="0">
                  <c:v>204.6</c:v>
                </c:pt>
                <c:pt idx="1">
                  <c:v>201.1</c:v>
                </c:pt>
                <c:pt idx="2">
                  <c:v>201.2</c:v>
                </c:pt>
                <c:pt idx="3">
                  <c:v>198.6</c:v>
                </c:pt>
                <c:pt idx="4">
                  <c:v>196.6</c:v>
                </c:pt>
                <c:pt idx="5">
                  <c:v>194.6</c:v>
                </c:pt>
                <c:pt idx="6">
                  <c:v>192.6</c:v>
                </c:pt>
                <c:pt idx="7">
                  <c:v>192.6</c:v>
                </c:pt>
                <c:pt idx="8">
                  <c:v>191.2</c:v>
                </c:pt>
                <c:pt idx="9">
                  <c:v>191</c:v>
                </c:pt>
              </c:numCache>
            </c:numRef>
          </c:val>
        </c:ser>
        <c:ser>
          <c:idx val="1"/>
          <c:order val="1"/>
          <c:tx>
            <c:strRef>
              <c:f>Графики!$A$13</c:f>
              <c:strCache>
                <c:ptCount val="1"/>
                <c:pt idx="0">
                  <c:v>Смертность от новообразований (в  том числе от злокачественных)   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Графики!$B$13:$K$13</c:f>
              <c:numCache>
                <c:formatCode>General</c:formatCode>
                <c:ptCount val="10"/>
                <c:pt idx="0">
                  <c:v>204.6</c:v>
                </c:pt>
                <c:pt idx="1">
                  <c:v>201.1</c:v>
                </c:pt>
                <c:pt idx="2">
                  <c:v>201.2</c:v>
                </c:pt>
                <c:pt idx="3">
                  <c:v>198.6</c:v>
                </c:pt>
                <c:pt idx="4">
                  <c:v>196.6</c:v>
                </c:pt>
                <c:pt idx="5">
                  <c:v>196.4</c:v>
                </c:pt>
                <c:pt idx="6">
                  <c:v>196.3</c:v>
                </c:pt>
                <c:pt idx="7">
                  <c:v>196</c:v>
                </c:pt>
                <c:pt idx="8">
                  <c:v>195.9</c:v>
                </c:pt>
                <c:pt idx="9">
                  <c:v>195.8</c:v>
                </c:pt>
              </c:numCache>
            </c:numRef>
          </c:val>
        </c:ser>
        <c:marker val="1"/>
        <c:axId val="48733184"/>
        <c:axId val="48751360"/>
      </c:lineChart>
      <c:catAx>
        <c:axId val="48733184"/>
        <c:scaling>
          <c:orientation val="minMax"/>
        </c:scaling>
        <c:axPos val="b"/>
        <c:numFmt formatCode="General" sourceLinked="1"/>
        <c:tickLblPos val="nextTo"/>
        <c:crossAx val="48751360"/>
        <c:crosses val="autoZero"/>
        <c:auto val="1"/>
        <c:lblAlgn val="ctr"/>
        <c:lblOffset val="100"/>
      </c:catAx>
      <c:valAx>
        <c:axId val="48751360"/>
        <c:scaling>
          <c:orientation val="minMax"/>
        </c:scaling>
        <c:axPos val="l"/>
        <c:majorGridlines/>
        <c:numFmt formatCode="General" sourceLinked="1"/>
        <c:tickLblPos val="nextTo"/>
        <c:crossAx val="4873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883794608233336"/>
          <c:y val="0.18881151116475764"/>
          <c:w val="0.33255851716764756"/>
          <c:h val="0.61888217548448343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Графики!$A$14</c:f>
              <c:strCache>
                <c:ptCount val="1"/>
                <c:pt idx="0">
                  <c:v>Ожидаемая продолжительность жизни при рождении +Доп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Графики!$B$14:$K$14</c:f>
              <c:numCache>
                <c:formatCode>0.00</c:formatCode>
                <c:ptCount val="10"/>
                <c:pt idx="0">
                  <c:v>70.3</c:v>
                </c:pt>
                <c:pt idx="1">
                  <c:v>70.900000000000006</c:v>
                </c:pt>
                <c:pt idx="2">
                  <c:v>71.599999999999994</c:v>
                </c:pt>
                <c:pt idx="3">
                  <c:v>72.2</c:v>
                </c:pt>
                <c:pt idx="4">
                  <c:v>72.7</c:v>
                </c:pt>
                <c:pt idx="5">
                  <c:v>73.3</c:v>
                </c:pt>
                <c:pt idx="6">
                  <c:v>74</c:v>
                </c:pt>
                <c:pt idx="7">
                  <c:v>74.099999999999994</c:v>
                </c:pt>
                <c:pt idx="8">
                  <c:v>74.8</c:v>
                </c:pt>
                <c:pt idx="9">
                  <c:v>75.5</c:v>
                </c:pt>
              </c:numCache>
            </c:numRef>
          </c:val>
        </c:ser>
        <c:ser>
          <c:idx val="1"/>
          <c:order val="1"/>
          <c:tx>
            <c:strRef>
              <c:f>Графики!$A$15</c:f>
              <c:strCache>
                <c:ptCount val="1"/>
                <c:pt idx="0">
                  <c:v>Ожидаемая продолжительность жизни при рождении Минфин</c:v>
                </c:pt>
              </c:strCache>
            </c:strRef>
          </c:tx>
          <c:marker>
            <c:symbol val="none"/>
          </c:marker>
          <c:cat>
            <c:numRef>
              <c:f>Графики!$B$1:$K$1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Графики!$B$15:$K$15</c:f>
              <c:numCache>
                <c:formatCode>0.00</c:formatCode>
                <c:ptCount val="10"/>
                <c:pt idx="0">
                  <c:v>70.3</c:v>
                </c:pt>
                <c:pt idx="1">
                  <c:v>70.900000000000006</c:v>
                </c:pt>
                <c:pt idx="2">
                  <c:v>71.599999999999994</c:v>
                </c:pt>
                <c:pt idx="3">
                  <c:v>72.2</c:v>
                </c:pt>
                <c:pt idx="4">
                  <c:v>72.7</c:v>
                </c:pt>
                <c:pt idx="5">
                  <c:v>72.900000000000006</c:v>
                </c:pt>
                <c:pt idx="6">
                  <c:v>73.3</c:v>
                </c:pt>
                <c:pt idx="7">
                  <c:v>73.2</c:v>
                </c:pt>
                <c:pt idx="8">
                  <c:v>73.2</c:v>
                </c:pt>
                <c:pt idx="9">
                  <c:v>73.2</c:v>
                </c:pt>
              </c:numCache>
            </c:numRef>
          </c:val>
        </c:ser>
        <c:marker val="1"/>
        <c:axId val="48767744"/>
        <c:axId val="48769280"/>
      </c:lineChart>
      <c:catAx>
        <c:axId val="48767744"/>
        <c:scaling>
          <c:orientation val="minMax"/>
        </c:scaling>
        <c:axPos val="b"/>
        <c:numFmt formatCode="General" sourceLinked="1"/>
        <c:tickLblPos val="nextTo"/>
        <c:crossAx val="48769280"/>
        <c:crosses val="autoZero"/>
        <c:auto val="1"/>
        <c:lblAlgn val="ctr"/>
        <c:lblOffset val="100"/>
      </c:catAx>
      <c:valAx>
        <c:axId val="48769280"/>
        <c:scaling>
          <c:orientation val="minMax"/>
        </c:scaling>
        <c:axPos val="l"/>
        <c:majorGridlines/>
        <c:numFmt formatCode="0.00" sourceLinked="1"/>
        <c:tickLblPos val="nextTo"/>
        <c:crossAx val="4876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300626304801667"/>
          <c:y val="0.24295774647887325"/>
          <c:w val="0.34029227557411273"/>
          <c:h val="0.50704225352112675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13</xdr:col>
      <xdr:colOff>9525</xdr:colOff>
      <xdr:row>14</xdr:row>
      <xdr:rowOff>161925</xdr:rowOff>
    </xdr:to>
    <xdr:pic>
      <xdr:nvPicPr>
        <xdr:cNvPr id="20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3238500"/>
          <a:ext cx="7543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0</xdr:row>
      <xdr:rowOff>0</xdr:rowOff>
    </xdr:from>
    <xdr:to>
      <xdr:col>17</xdr:col>
      <xdr:colOff>466725</xdr:colOff>
      <xdr:row>15</xdr:row>
      <xdr:rowOff>85725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15</xdr:row>
      <xdr:rowOff>123825</xdr:rowOff>
    </xdr:from>
    <xdr:to>
      <xdr:col>18</xdr:col>
      <xdr:colOff>323850</xdr:colOff>
      <xdr:row>32</xdr:row>
      <xdr:rowOff>114300</xdr:rowOff>
    </xdr:to>
    <xdr:graphicFrame macro="">
      <xdr:nvGraphicFramePr>
        <xdr:cNvPr id="307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514350</xdr:colOff>
      <xdr:row>32</xdr:row>
      <xdr:rowOff>142875</xdr:rowOff>
    </xdr:from>
    <xdr:to>
      <xdr:col>17</xdr:col>
      <xdr:colOff>542925</xdr:colOff>
      <xdr:row>49</xdr:row>
      <xdr:rowOff>133350</xdr:rowOff>
    </xdr:to>
    <xdr:graphicFrame macro="">
      <xdr:nvGraphicFramePr>
        <xdr:cNvPr id="307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104775</xdr:rowOff>
    </xdr:from>
    <xdr:to>
      <xdr:col>3</xdr:col>
      <xdr:colOff>752475</xdr:colOff>
      <xdr:row>50</xdr:row>
      <xdr:rowOff>95250</xdr:rowOff>
    </xdr:to>
    <xdr:graphicFrame macro="">
      <xdr:nvGraphicFramePr>
        <xdr:cNvPr id="307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15</xdr:row>
      <xdr:rowOff>123825</xdr:rowOff>
    </xdr:from>
    <xdr:to>
      <xdr:col>3</xdr:col>
      <xdr:colOff>914400</xdr:colOff>
      <xdr:row>32</xdr:row>
      <xdr:rowOff>114300</xdr:rowOff>
    </xdr:to>
    <xdr:graphicFrame macro="">
      <xdr:nvGraphicFramePr>
        <xdr:cNvPr id="307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1533525</xdr:colOff>
      <xdr:row>15</xdr:row>
      <xdr:rowOff>142875</xdr:rowOff>
    </xdr:from>
    <xdr:to>
      <xdr:col>10</xdr:col>
      <xdr:colOff>438150</xdr:colOff>
      <xdr:row>32</xdr:row>
      <xdr:rowOff>114300</xdr:rowOff>
    </xdr:to>
    <xdr:graphicFrame macro="">
      <xdr:nvGraphicFramePr>
        <xdr:cNvPr id="3078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104775</xdr:colOff>
      <xdr:row>33</xdr:row>
      <xdr:rowOff>142875</xdr:rowOff>
    </xdr:from>
    <xdr:to>
      <xdr:col>11</xdr:col>
      <xdr:colOff>400050</xdr:colOff>
      <xdr:row>50</xdr:row>
      <xdr:rowOff>95250</xdr:rowOff>
    </xdr:to>
    <xdr:graphicFrame macro="">
      <xdr:nvGraphicFramePr>
        <xdr:cNvPr id="307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IV128"/>
  <sheetViews>
    <sheetView view="pageBreakPreview" topLeftCell="C46" zoomScale="85" zoomScaleNormal="70" zoomScaleSheetLayoutView="85" workbookViewId="0">
      <selection activeCell="O15" sqref="O15"/>
    </sheetView>
  </sheetViews>
  <sheetFormatPr defaultRowHeight="12.75"/>
  <cols>
    <col min="1" max="1" width="4.140625" style="3" hidden="1" customWidth="1"/>
    <col min="2" max="2" width="8.42578125" style="3" hidden="1" customWidth="1"/>
    <col min="3" max="3" width="8.140625" style="3" customWidth="1"/>
    <col min="4" max="4" width="69.85546875" style="40" customWidth="1"/>
    <col min="5" max="5" width="23" style="37" customWidth="1"/>
    <col min="6" max="15" width="16.140625" style="38" customWidth="1"/>
    <col min="16" max="16384" width="9.140625" style="3"/>
  </cols>
  <sheetData>
    <row r="1" spans="1:17" ht="15.75">
      <c r="O1" s="47" t="s">
        <v>0</v>
      </c>
    </row>
    <row r="3" spans="1:17" ht="15.75">
      <c r="C3" s="120" t="s">
        <v>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7" ht="15.75">
      <c r="C4" s="120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7">
      <c r="D5" s="48"/>
    </row>
    <row r="6" spans="1:17" ht="25.5">
      <c r="A6" s="41" t="s">
        <v>3</v>
      </c>
      <c r="B6" s="42" t="s">
        <v>4</v>
      </c>
      <c r="C6" s="121" t="s">
        <v>5</v>
      </c>
      <c r="D6" s="122" t="s">
        <v>225</v>
      </c>
      <c r="E6" s="121" t="s">
        <v>6</v>
      </c>
      <c r="F6" s="124" t="s">
        <v>269</v>
      </c>
      <c r="G6" s="125"/>
      <c r="H6" s="125"/>
      <c r="I6" s="125"/>
      <c r="J6" s="125"/>
      <c r="K6" s="125"/>
      <c r="L6" s="125"/>
      <c r="M6" s="125"/>
      <c r="N6" s="125"/>
      <c r="O6" s="126"/>
    </row>
    <row r="7" spans="1:17">
      <c r="C7" s="121"/>
      <c r="D7" s="123"/>
      <c r="E7" s="121"/>
      <c r="F7" s="29">
        <v>2011</v>
      </c>
      <c r="G7" s="29">
        <v>2012</v>
      </c>
      <c r="H7" s="29">
        <v>2013</v>
      </c>
      <c r="I7" s="29">
        <v>2014</v>
      </c>
      <c r="J7" s="29">
        <v>2015</v>
      </c>
      <c r="K7" s="29">
        <v>2016</v>
      </c>
      <c r="L7" s="29">
        <v>2017</v>
      </c>
      <c r="M7" s="29">
        <v>2018</v>
      </c>
      <c r="N7" s="29">
        <v>2019</v>
      </c>
      <c r="O7" s="29">
        <v>2020</v>
      </c>
    </row>
    <row r="8" spans="1:17"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</row>
    <row r="9" spans="1:17" ht="30" customHeight="1">
      <c r="A9" s="22"/>
      <c r="B9" s="23"/>
      <c r="C9" s="116" t="s">
        <v>7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7">
      <c r="A10" s="24"/>
      <c r="B10" s="24"/>
      <c r="C10" s="1" t="s">
        <v>8</v>
      </c>
      <c r="D10" s="44" t="s">
        <v>9</v>
      </c>
      <c r="E10" s="45" t="s">
        <v>10</v>
      </c>
      <c r="F10" s="2">
        <v>13.5</v>
      </c>
      <c r="G10" s="2">
        <v>13.1</v>
      </c>
      <c r="H10" s="2">
        <v>12.8</v>
      </c>
      <c r="I10" s="2">
        <v>12.3</v>
      </c>
      <c r="J10" s="2">
        <v>12</v>
      </c>
      <c r="K10" s="2">
        <v>11.8</v>
      </c>
      <c r="L10" s="2">
        <v>11.4</v>
      </c>
      <c r="M10" s="2">
        <v>11</v>
      </c>
      <c r="N10" s="2">
        <v>10.7</v>
      </c>
      <c r="O10" s="2">
        <v>10.3</v>
      </c>
    </row>
    <row r="11" spans="1:17" ht="25.5">
      <c r="A11" s="24"/>
      <c r="B11" s="24"/>
      <c r="C11" s="1" t="s">
        <v>11</v>
      </c>
      <c r="D11" s="44" t="s">
        <v>12</v>
      </c>
      <c r="E11" s="4" t="s">
        <v>248</v>
      </c>
      <c r="F11" s="2">
        <v>16.2</v>
      </c>
      <c r="G11" s="2">
        <v>16.2</v>
      </c>
      <c r="H11" s="2">
        <v>16.100000000000001</v>
      </c>
      <c r="I11" s="2">
        <v>16.100000000000001</v>
      </c>
      <c r="J11" s="2">
        <v>16</v>
      </c>
      <c r="K11" s="2">
        <v>15.9</v>
      </c>
      <c r="L11" s="2">
        <v>15.8</v>
      </c>
      <c r="M11" s="2">
        <v>15.7</v>
      </c>
      <c r="N11" s="2">
        <v>15.6</v>
      </c>
      <c r="O11" s="2">
        <v>15.5</v>
      </c>
    </row>
    <row r="12" spans="1:17" ht="25.5">
      <c r="A12" s="24"/>
      <c r="B12" s="24"/>
      <c r="C12" s="1" t="s">
        <v>13</v>
      </c>
      <c r="D12" s="44" t="s">
        <v>14</v>
      </c>
      <c r="E12" s="4" t="s">
        <v>240</v>
      </c>
      <c r="F12" s="2">
        <v>7.4</v>
      </c>
      <c r="G12" s="86">
        <v>8.6</v>
      </c>
      <c r="H12" s="86">
        <v>8.1999999999999993</v>
      </c>
      <c r="I12" s="86">
        <v>8.1</v>
      </c>
      <c r="J12" s="86">
        <v>8.1</v>
      </c>
      <c r="K12" s="86">
        <v>7.8</v>
      </c>
      <c r="L12" s="86">
        <v>7.5</v>
      </c>
      <c r="M12" s="86">
        <v>7.5</v>
      </c>
      <c r="N12" s="2">
        <v>7</v>
      </c>
      <c r="O12" s="2">
        <v>6.4</v>
      </c>
    </row>
    <row r="13" spans="1:17" ht="18.75">
      <c r="A13" s="24"/>
      <c r="B13" s="24"/>
      <c r="C13" s="1" t="s">
        <v>15</v>
      </c>
      <c r="D13" s="44" t="s">
        <v>249</v>
      </c>
      <c r="E13" s="53" t="s">
        <v>16</v>
      </c>
      <c r="F13" s="2">
        <v>753</v>
      </c>
      <c r="G13" s="2">
        <v>727.36247957726914</v>
      </c>
      <c r="H13" s="2">
        <v>702.59784421884899</v>
      </c>
      <c r="I13" s="2">
        <v>678.67637465692678</v>
      </c>
      <c r="J13" s="2">
        <v>655.56936348070917</v>
      </c>
      <c r="K13" s="2">
        <v>633.24908068555203</v>
      </c>
      <c r="L13" s="2">
        <v>611.68874039504556</v>
      </c>
      <c r="M13" s="2">
        <v>590.86246871611797</v>
      </c>
      <c r="N13" s="2">
        <v>570.79999999999995</v>
      </c>
      <c r="O13" s="2">
        <v>551.4</v>
      </c>
      <c r="Q13" s="49"/>
    </row>
    <row r="14" spans="1:17" ht="18.75">
      <c r="A14" s="24"/>
      <c r="B14" s="24"/>
      <c r="C14" s="1" t="s">
        <v>17</v>
      </c>
      <c r="D14" s="44" t="s">
        <v>227</v>
      </c>
      <c r="E14" s="53" t="s">
        <v>16</v>
      </c>
      <c r="F14" s="2">
        <v>13.5</v>
      </c>
      <c r="G14" s="86">
        <v>12.7</v>
      </c>
      <c r="H14" s="86">
        <v>12.3</v>
      </c>
      <c r="I14" s="86">
        <v>12</v>
      </c>
      <c r="J14" s="86">
        <v>11.6</v>
      </c>
      <c r="K14" s="86">
        <v>11.2</v>
      </c>
      <c r="L14" s="86">
        <v>10.6</v>
      </c>
      <c r="M14" s="86">
        <v>10.6</v>
      </c>
      <c r="N14" s="2">
        <v>10.4</v>
      </c>
      <c r="O14" s="2">
        <v>10</v>
      </c>
      <c r="Q14" s="49"/>
    </row>
    <row r="15" spans="1:17" ht="25.5">
      <c r="A15" s="24"/>
      <c r="B15" s="24"/>
      <c r="C15" s="1" t="s">
        <v>18</v>
      </c>
      <c r="D15" s="44" t="s">
        <v>219</v>
      </c>
      <c r="E15" s="7" t="s">
        <v>16</v>
      </c>
      <c r="F15" s="2">
        <v>204.6</v>
      </c>
      <c r="G15" s="86">
        <v>202.6</v>
      </c>
      <c r="H15" s="86">
        <v>200.6</v>
      </c>
      <c r="I15" s="86">
        <v>198.6</v>
      </c>
      <c r="J15" s="86">
        <v>196.6</v>
      </c>
      <c r="K15" s="86">
        <v>194.6</v>
      </c>
      <c r="L15" s="86">
        <v>192.8</v>
      </c>
      <c r="M15" s="86">
        <v>192.6</v>
      </c>
      <c r="N15" s="6" t="s">
        <v>294</v>
      </c>
      <c r="O15" s="2">
        <v>191</v>
      </c>
    </row>
    <row r="16" spans="1:17">
      <c r="A16" s="24"/>
      <c r="B16" s="24"/>
      <c r="C16" s="1" t="s">
        <v>19</v>
      </c>
      <c r="D16" s="44" t="s">
        <v>20</v>
      </c>
      <c r="E16" s="45" t="s">
        <v>16</v>
      </c>
      <c r="F16" s="2">
        <v>14.2</v>
      </c>
      <c r="G16" s="86">
        <v>13.5</v>
      </c>
      <c r="H16" s="86">
        <v>12.9</v>
      </c>
      <c r="I16" s="86">
        <v>12.2</v>
      </c>
      <c r="J16" s="86">
        <v>11.5</v>
      </c>
      <c r="K16" s="86">
        <v>10.9</v>
      </c>
      <c r="L16" s="86">
        <v>10.199999999999999</v>
      </c>
      <c r="M16" s="86">
        <v>9.5</v>
      </c>
      <c r="N16" s="2">
        <f>M16-0.67</f>
        <v>8.83</v>
      </c>
      <c r="O16" s="2">
        <v>8.1999999999999993</v>
      </c>
    </row>
    <row r="17" spans="1:15" ht="25.5">
      <c r="A17" s="24"/>
      <c r="B17" s="24"/>
      <c r="C17" s="1" t="s">
        <v>21</v>
      </c>
      <c r="D17" s="44" t="s">
        <v>220</v>
      </c>
      <c r="E17" s="45" t="s">
        <v>22</v>
      </c>
      <c r="F17" s="2">
        <v>14.5</v>
      </c>
      <c r="G17" s="2">
        <v>13</v>
      </c>
      <c r="H17" s="2">
        <v>12.5</v>
      </c>
      <c r="I17" s="2">
        <v>12</v>
      </c>
      <c r="J17" s="2">
        <v>11.6</v>
      </c>
      <c r="K17" s="2">
        <v>11.3</v>
      </c>
      <c r="L17" s="2">
        <v>11</v>
      </c>
      <c r="M17" s="2">
        <v>10.6</v>
      </c>
      <c r="N17" s="2">
        <v>10.3</v>
      </c>
      <c r="O17" s="2">
        <v>10</v>
      </c>
    </row>
    <row r="18" spans="1:15">
      <c r="A18" s="24"/>
      <c r="B18" s="24"/>
      <c r="C18" s="1" t="s">
        <v>23</v>
      </c>
      <c r="D18" s="44" t="s">
        <v>24</v>
      </c>
      <c r="E18" s="45" t="s">
        <v>199</v>
      </c>
      <c r="F18" s="2">
        <v>39.1</v>
      </c>
      <c r="G18" s="2">
        <v>35</v>
      </c>
      <c r="H18" s="2">
        <v>31.9</v>
      </c>
      <c r="I18" s="2">
        <v>30.9</v>
      </c>
      <c r="J18" s="2">
        <v>29</v>
      </c>
      <c r="K18" s="2">
        <v>28.1</v>
      </c>
      <c r="L18" s="2">
        <v>27</v>
      </c>
      <c r="M18" s="2">
        <v>26.5</v>
      </c>
      <c r="N18" s="2">
        <v>25.5</v>
      </c>
      <c r="O18" s="2">
        <v>25</v>
      </c>
    </row>
    <row r="19" spans="1:15">
      <c r="A19" s="24"/>
      <c r="B19" s="24"/>
      <c r="C19" s="1" t="s">
        <v>25</v>
      </c>
      <c r="D19" s="44" t="s">
        <v>26</v>
      </c>
      <c r="E19" s="45" t="s">
        <v>199</v>
      </c>
      <c r="F19" s="2">
        <v>27</v>
      </c>
      <c r="G19" s="2">
        <v>25</v>
      </c>
      <c r="H19" s="2">
        <v>23</v>
      </c>
      <c r="I19" s="2">
        <v>22</v>
      </c>
      <c r="J19" s="2">
        <v>20</v>
      </c>
      <c r="K19" s="2">
        <v>19</v>
      </c>
      <c r="L19" s="2">
        <v>18</v>
      </c>
      <c r="M19" s="2">
        <v>17</v>
      </c>
      <c r="N19" s="2">
        <v>16</v>
      </c>
      <c r="O19" s="2">
        <v>15</v>
      </c>
    </row>
    <row r="20" spans="1:15">
      <c r="A20" s="24"/>
      <c r="B20" s="24"/>
      <c r="C20" s="1" t="s">
        <v>27</v>
      </c>
      <c r="D20" s="44" t="s">
        <v>30</v>
      </c>
      <c r="E20" s="45" t="s">
        <v>16</v>
      </c>
      <c r="F20" s="2">
        <v>73</v>
      </c>
      <c r="G20" s="2">
        <f>F20-4.22</f>
        <v>68.78</v>
      </c>
      <c r="H20" s="2">
        <f t="shared" ref="H20:N20" si="0">G20-4.22</f>
        <v>64.56</v>
      </c>
      <c r="I20" s="2">
        <f t="shared" si="0"/>
        <v>60.34</v>
      </c>
      <c r="J20" s="2">
        <f t="shared" si="0"/>
        <v>56.120000000000005</v>
      </c>
      <c r="K20" s="2">
        <f t="shared" si="0"/>
        <v>51.900000000000006</v>
      </c>
      <c r="L20" s="2">
        <f t="shared" si="0"/>
        <v>47.680000000000007</v>
      </c>
      <c r="M20" s="2">
        <f t="shared" si="0"/>
        <v>43.460000000000008</v>
      </c>
      <c r="N20" s="2">
        <f t="shared" si="0"/>
        <v>39.240000000000009</v>
      </c>
      <c r="O20" s="2">
        <v>35</v>
      </c>
    </row>
    <row r="21" spans="1:15" s="62" customFormat="1">
      <c r="A21" s="60"/>
      <c r="B21" s="60"/>
      <c r="C21" s="54" t="s">
        <v>28</v>
      </c>
      <c r="D21" s="56" t="s">
        <v>32</v>
      </c>
      <c r="E21" s="55" t="s">
        <v>33</v>
      </c>
      <c r="F21" s="61">
        <v>44</v>
      </c>
      <c r="G21" s="61">
        <v>44.1</v>
      </c>
      <c r="H21" s="61">
        <v>44.2</v>
      </c>
      <c r="I21" s="61">
        <v>44.3</v>
      </c>
      <c r="J21" s="61">
        <v>44.4</v>
      </c>
      <c r="K21" s="61">
        <v>44.5</v>
      </c>
      <c r="L21" s="61">
        <v>44.5</v>
      </c>
      <c r="M21" s="61">
        <v>44.6</v>
      </c>
      <c r="N21" s="61">
        <v>44.7</v>
      </c>
      <c r="O21" s="61">
        <v>44.8</v>
      </c>
    </row>
    <row r="22" spans="1:15" s="62" customFormat="1">
      <c r="A22" s="60"/>
      <c r="B22" s="60"/>
      <c r="C22" s="54" t="s">
        <v>29</v>
      </c>
      <c r="D22" s="56" t="s">
        <v>35</v>
      </c>
      <c r="E22" s="55"/>
      <c r="F22" s="54" t="s">
        <v>36</v>
      </c>
      <c r="G22" s="54" t="s">
        <v>274</v>
      </c>
      <c r="H22" s="54" t="s">
        <v>37</v>
      </c>
      <c r="I22" s="54" t="s">
        <v>275</v>
      </c>
      <c r="J22" s="54" t="s">
        <v>38</v>
      </c>
      <c r="K22" s="54" t="s">
        <v>276</v>
      </c>
      <c r="L22" s="54" t="s">
        <v>39</v>
      </c>
      <c r="M22" s="54" t="s">
        <v>277</v>
      </c>
      <c r="N22" s="54" t="s">
        <v>278</v>
      </c>
      <c r="O22" s="54" t="s">
        <v>279</v>
      </c>
    </row>
    <row r="23" spans="1:15" s="62" customFormat="1" ht="56.25" customHeight="1">
      <c r="A23" s="60"/>
      <c r="B23" s="60"/>
      <c r="C23" s="54" t="s">
        <v>31</v>
      </c>
      <c r="D23" s="56" t="s">
        <v>285</v>
      </c>
      <c r="E23" s="55" t="s">
        <v>199</v>
      </c>
      <c r="F23" s="61"/>
      <c r="G23" s="86">
        <v>125.3</v>
      </c>
      <c r="H23" s="86">
        <v>129.69999999999999</v>
      </c>
      <c r="I23" s="86">
        <v>130.69999999999999</v>
      </c>
      <c r="J23" s="86">
        <v>137</v>
      </c>
      <c r="K23" s="86">
        <v>159.6</v>
      </c>
      <c r="L23" s="86">
        <v>200</v>
      </c>
      <c r="M23" s="86">
        <v>200</v>
      </c>
      <c r="N23" s="63" t="s">
        <v>41</v>
      </c>
      <c r="O23" s="63" t="s">
        <v>41</v>
      </c>
    </row>
    <row r="24" spans="1:15" s="62" customFormat="1" ht="50.25" customHeight="1">
      <c r="A24" s="60"/>
      <c r="B24" s="60"/>
      <c r="C24" s="54" t="s">
        <v>34</v>
      </c>
      <c r="D24" s="64" t="s">
        <v>286</v>
      </c>
      <c r="E24" s="55" t="s">
        <v>199</v>
      </c>
      <c r="F24" s="61"/>
      <c r="G24" s="86">
        <v>72.900000000000006</v>
      </c>
      <c r="H24" s="86">
        <v>75.599999999999994</v>
      </c>
      <c r="I24" s="86">
        <v>76.2</v>
      </c>
      <c r="J24" s="86">
        <v>79.3</v>
      </c>
      <c r="K24" s="86">
        <v>86.3</v>
      </c>
      <c r="L24" s="86">
        <v>100</v>
      </c>
      <c r="M24" s="86">
        <v>100</v>
      </c>
      <c r="N24" s="63" t="s">
        <v>41</v>
      </c>
      <c r="O24" s="63" t="s">
        <v>41</v>
      </c>
    </row>
    <row r="25" spans="1:15" s="62" customFormat="1" ht="45" customHeight="1">
      <c r="A25" s="60"/>
      <c r="B25" s="60"/>
      <c r="C25" s="54" t="s">
        <v>40</v>
      </c>
      <c r="D25" s="56" t="s">
        <v>287</v>
      </c>
      <c r="E25" s="55" t="s">
        <v>199</v>
      </c>
      <c r="F25" s="61"/>
      <c r="G25" s="86">
        <v>48</v>
      </c>
      <c r="H25" s="86">
        <v>50.1</v>
      </c>
      <c r="I25" s="86">
        <v>51</v>
      </c>
      <c r="J25" s="86">
        <v>52.4</v>
      </c>
      <c r="K25" s="86">
        <v>70.5</v>
      </c>
      <c r="L25" s="86">
        <v>100</v>
      </c>
      <c r="M25" s="86">
        <v>100</v>
      </c>
      <c r="N25" s="63" t="s">
        <v>41</v>
      </c>
      <c r="O25" s="63" t="s">
        <v>41</v>
      </c>
    </row>
    <row r="26" spans="1:15" s="62" customFormat="1">
      <c r="A26" s="60"/>
      <c r="B26" s="60"/>
      <c r="C26" s="54" t="s">
        <v>288</v>
      </c>
      <c r="D26" s="56" t="s">
        <v>42</v>
      </c>
      <c r="E26" s="55" t="s">
        <v>43</v>
      </c>
      <c r="F26" s="63">
        <v>70.3</v>
      </c>
      <c r="G26" s="63">
        <v>70.900000000000006</v>
      </c>
      <c r="H26" s="63">
        <v>71.599999999999994</v>
      </c>
      <c r="I26" s="63">
        <v>72.2</v>
      </c>
      <c r="J26" s="63">
        <v>72.7</v>
      </c>
      <c r="K26" s="63">
        <v>73.3</v>
      </c>
      <c r="L26" s="63">
        <v>74</v>
      </c>
      <c r="M26" s="63">
        <v>74.099999999999994</v>
      </c>
      <c r="N26" s="63">
        <v>74.8</v>
      </c>
      <c r="O26" s="63">
        <v>75.5</v>
      </c>
    </row>
    <row r="27" spans="1:15" ht="27" customHeight="1">
      <c r="A27" s="22"/>
      <c r="B27" s="23"/>
      <c r="C27" s="116" t="s">
        <v>45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8"/>
    </row>
    <row r="28" spans="1:15" ht="18.75" customHeight="1">
      <c r="A28" s="12">
        <v>1</v>
      </c>
      <c r="B28" s="12">
        <v>4</v>
      </c>
      <c r="C28" s="1" t="s">
        <v>51</v>
      </c>
      <c r="D28" s="44" t="s">
        <v>47</v>
      </c>
      <c r="E28" s="45" t="s">
        <v>199</v>
      </c>
      <c r="F28" s="6">
        <v>83.8</v>
      </c>
      <c r="G28" s="2">
        <v>84.2</v>
      </c>
      <c r="H28" s="6">
        <v>84.5</v>
      </c>
      <c r="I28" s="6">
        <v>84.8</v>
      </c>
      <c r="J28" s="6">
        <v>85</v>
      </c>
      <c r="K28" s="6">
        <v>85</v>
      </c>
      <c r="L28" s="6">
        <v>85</v>
      </c>
      <c r="M28" s="6">
        <v>85</v>
      </c>
      <c r="N28" s="6">
        <v>85</v>
      </c>
      <c r="O28" s="6">
        <v>85</v>
      </c>
    </row>
    <row r="29" spans="1:15" ht="25.5">
      <c r="A29" s="12">
        <v>1</v>
      </c>
      <c r="B29" s="12">
        <v>5</v>
      </c>
      <c r="C29" s="1" t="s">
        <v>54</v>
      </c>
      <c r="D29" s="44" t="s">
        <v>262</v>
      </c>
      <c r="E29" s="45" t="s">
        <v>199</v>
      </c>
      <c r="F29" s="2">
        <v>97</v>
      </c>
      <c r="G29" s="2">
        <v>97</v>
      </c>
      <c r="H29" s="2">
        <v>97</v>
      </c>
      <c r="I29" s="2">
        <v>97</v>
      </c>
      <c r="J29" s="2">
        <v>97</v>
      </c>
      <c r="K29" s="2">
        <v>97</v>
      </c>
      <c r="L29" s="2">
        <v>97</v>
      </c>
      <c r="M29" s="2">
        <v>97</v>
      </c>
      <c r="N29" s="2">
        <v>97</v>
      </c>
      <c r="O29" s="2">
        <v>97</v>
      </c>
    </row>
    <row r="30" spans="1:15">
      <c r="A30" s="12">
        <v>1</v>
      </c>
      <c r="B30" s="12">
        <v>6</v>
      </c>
      <c r="C30" s="1" t="s">
        <v>57</v>
      </c>
      <c r="D30" s="39" t="s">
        <v>261</v>
      </c>
      <c r="E30" s="45" t="s">
        <v>199</v>
      </c>
      <c r="F30" s="43">
        <v>94</v>
      </c>
      <c r="G30" s="43">
        <v>94</v>
      </c>
      <c r="H30" s="43">
        <v>94</v>
      </c>
      <c r="I30" s="43">
        <v>95</v>
      </c>
      <c r="J30" s="43">
        <v>95</v>
      </c>
      <c r="K30" s="43">
        <v>95</v>
      </c>
      <c r="L30" s="43">
        <v>95</v>
      </c>
      <c r="M30" s="43">
        <v>95</v>
      </c>
      <c r="N30" s="43">
        <v>95</v>
      </c>
      <c r="O30" s="43">
        <v>95</v>
      </c>
    </row>
    <row r="31" spans="1:15" ht="25.5">
      <c r="A31" s="12">
        <v>1</v>
      </c>
      <c r="B31" s="12">
        <v>7</v>
      </c>
      <c r="C31" s="1" t="s">
        <v>59</v>
      </c>
      <c r="D31" s="44" t="s">
        <v>250</v>
      </c>
      <c r="E31" s="45" t="s">
        <v>199</v>
      </c>
      <c r="F31" s="6">
        <v>25</v>
      </c>
      <c r="G31" s="2">
        <v>25</v>
      </c>
      <c r="H31" s="6">
        <v>25</v>
      </c>
      <c r="I31" s="2">
        <v>25</v>
      </c>
      <c r="J31" s="2">
        <v>25</v>
      </c>
      <c r="K31" s="2">
        <v>25</v>
      </c>
      <c r="L31" s="2">
        <v>25</v>
      </c>
      <c r="M31" s="2">
        <v>25</v>
      </c>
      <c r="N31" s="2">
        <v>25</v>
      </c>
      <c r="O31" s="2">
        <v>25</v>
      </c>
    </row>
    <row r="32" spans="1:15" ht="25.5">
      <c r="A32" s="12">
        <v>1</v>
      </c>
      <c r="B32" s="12">
        <v>8</v>
      </c>
      <c r="C32" s="1" t="s">
        <v>63</v>
      </c>
      <c r="D32" s="39" t="s">
        <v>251</v>
      </c>
      <c r="E32" s="45" t="s">
        <v>199</v>
      </c>
      <c r="F32" s="2"/>
      <c r="G32" s="2">
        <v>38</v>
      </c>
      <c r="H32" s="2">
        <v>38</v>
      </c>
      <c r="I32" s="2"/>
      <c r="J32" s="2">
        <v>35.700000000000003</v>
      </c>
      <c r="K32" s="2"/>
      <c r="L32" s="2"/>
      <c r="M32" s="2">
        <v>32.299999999999997</v>
      </c>
      <c r="N32" s="2"/>
      <c r="O32" s="2">
        <v>30</v>
      </c>
    </row>
    <row r="33" spans="1:15" ht="25.5">
      <c r="A33" s="13">
        <v>1</v>
      </c>
      <c r="B33" s="13">
        <v>9</v>
      </c>
      <c r="C33" s="1" t="s">
        <v>66</v>
      </c>
      <c r="D33" s="39" t="s">
        <v>252</v>
      </c>
      <c r="E33" s="45" t="s">
        <v>199</v>
      </c>
      <c r="F33" s="9"/>
      <c r="G33" s="2">
        <v>50</v>
      </c>
      <c r="H33" s="2">
        <v>50</v>
      </c>
      <c r="I33" s="2"/>
      <c r="J33" s="2">
        <v>47.1</v>
      </c>
      <c r="K33" s="2"/>
      <c r="L33" s="2"/>
      <c r="M33" s="2">
        <v>42.85</v>
      </c>
      <c r="N33" s="2"/>
      <c r="O33" s="2">
        <v>40</v>
      </c>
    </row>
    <row r="34" spans="1:15">
      <c r="A34" s="12">
        <v>1</v>
      </c>
      <c r="B34" s="12">
        <v>10</v>
      </c>
      <c r="C34" s="1" t="s">
        <v>68</v>
      </c>
      <c r="D34" s="39" t="s">
        <v>253</v>
      </c>
      <c r="E34" s="45" t="s">
        <v>199</v>
      </c>
      <c r="F34" s="2"/>
      <c r="G34" s="2">
        <v>40</v>
      </c>
      <c r="H34" s="2">
        <v>40</v>
      </c>
      <c r="I34" s="2"/>
      <c r="J34" s="2">
        <v>38.9</v>
      </c>
      <c r="K34" s="2"/>
      <c r="L34" s="2"/>
      <c r="M34" s="2">
        <v>37.200000000000003</v>
      </c>
      <c r="N34" s="2"/>
      <c r="O34" s="2">
        <v>36</v>
      </c>
    </row>
    <row r="35" spans="1:15">
      <c r="A35" s="12">
        <v>1</v>
      </c>
      <c r="B35" s="12">
        <v>11</v>
      </c>
      <c r="C35" s="1" t="s">
        <v>70</v>
      </c>
      <c r="D35" s="39" t="s">
        <v>258</v>
      </c>
      <c r="E35" s="45" t="s">
        <v>199</v>
      </c>
      <c r="F35" s="2"/>
      <c r="G35" s="2">
        <v>50</v>
      </c>
      <c r="H35" s="2">
        <v>50</v>
      </c>
      <c r="I35" s="2"/>
      <c r="J35" s="2">
        <v>47.1</v>
      </c>
      <c r="K35" s="2"/>
      <c r="L35" s="2"/>
      <c r="M35" s="2">
        <v>42.85</v>
      </c>
      <c r="N35" s="2"/>
      <c r="O35" s="2">
        <v>40</v>
      </c>
    </row>
    <row r="36" spans="1:15" s="62" customFormat="1" ht="25.5">
      <c r="A36" s="65">
        <v>1</v>
      </c>
      <c r="B36" s="65">
        <v>12</v>
      </c>
      <c r="C36" s="54" t="s">
        <v>72</v>
      </c>
      <c r="D36" s="66" t="s">
        <v>254</v>
      </c>
      <c r="E36" s="55" t="s">
        <v>199</v>
      </c>
      <c r="F36" s="61"/>
      <c r="G36" s="61">
        <v>75</v>
      </c>
      <c r="H36" s="61">
        <v>75</v>
      </c>
      <c r="I36" s="61"/>
      <c r="J36" s="61">
        <v>69.599999999999994</v>
      </c>
      <c r="K36" s="61"/>
      <c r="L36" s="61"/>
      <c r="M36" s="61">
        <v>61.5</v>
      </c>
      <c r="N36" s="61"/>
      <c r="O36" s="61">
        <v>56</v>
      </c>
    </row>
    <row r="37" spans="1:15" s="62" customFormat="1">
      <c r="A37" s="65">
        <v>1</v>
      </c>
      <c r="B37" s="65">
        <v>13</v>
      </c>
      <c r="C37" s="54" t="s">
        <v>61</v>
      </c>
      <c r="D37" s="66" t="s">
        <v>259</v>
      </c>
      <c r="E37" s="55" t="s">
        <v>199</v>
      </c>
      <c r="F37" s="61">
        <v>49.7</v>
      </c>
      <c r="G37" s="61">
        <v>50.5</v>
      </c>
      <c r="H37" s="61">
        <v>51.2</v>
      </c>
      <c r="I37" s="61">
        <v>52</v>
      </c>
      <c r="J37" s="61">
        <v>52.7</v>
      </c>
      <c r="K37" s="61">
        <v>53.5</v>
      </c>
      <c r="L37" s="61">
        <v>54.3</v>
      </c>
      <c r="M37" s="61">
        <v>55.1</v>
      </c>
      <c r="N37" s="61">
        <v>55.9</v>
      </c>
      <c r="O37" s="61">
        <v>56.7</v>
      </c>
    </row>
    <row r="38" spans="1:15" s="62" customFormat="1">
      <c r="A38" s="65">
        <v>1</v>
      </c>
      <c r="B38" s="65">
        <v>15</v>
      </c>
      <c r="C38" s="54" t="s">
        <v>49</v>
      </c>
      <c r="D38" s="56" t="s">
        <v>50</v>
      </c>
      <c r="E38" s="55" t="s">
        <v>199</v>
      </c>
      <c r="F38" s="67">
        <v>69</v>
      </c>
      <c r="G38" s="67">
        <v>70</v>
      </c>
      <c r="H38" s="67">
        <v>71</v>
      </c>
      <c r="I38" s="67">
        <v>72</v>
      </c>
      <c r="J38" s="67">
        <v>73.88</v>
      </c>
      <c r="K38" s="67">
        <v>75.319999999999993</v>
      </c>
      <c r="L38" s="67">
        <v>76.760000000000005</v>
      </c>
      <c r="M38" s="67">
        <v>78.2</v>
      </c>
      <c r="N38" s="67">
        <v>79.64</v>
      </c>
      <c r="O38" s="67">
        <v>81.08</v>
      </c>
    </row>
    <row r="39" spans="1:15" s="62" customFormat="1">
      <c r="A39" s="65">
        <v>1</v>
      </c>
      <c r="B39" s="65">
        <v>17</v>
      </c>
      <c r="C39" s="54" t="s">
        <v>81</v>
      </c>
      <c r="D39" s="56" t="s">
        <v>52</v>
      </c>
      <c r="E39" s="68" t="s">
        <v>16</v>
      </c>
      <c r="F39" s="55">
        <v>0.01</v>
      </c>
      <c r="G39" s="69">
        <v>0.01</v>
      </c>
      <c r="H39" s="70">
        <v>0.02</v>
      </c>
      <c r="I39" s="70">
        <v>0.01</v>
      </c>
      <c r="J39" s="70">
        <v>0.01</v>
      </c>
      <c r="K39" s="69">
        <v>0.01</v>
      </c>
      <c r="L39" s="69">
        <v>0.01</v>
      </c>
      <c r="M39" s="69">
        <v>0.01</v>
      </c>
      <c r="N39" s="69">
        <v>0.01</v>
      </c>
      <c r="O39" s="69">
        <v>0.01</v>
      </c>
    </row>
    <row r="40" spans="1:15" s="62" customFormat="1">
      <c r="A40" s="65">
        <v>1</v>
      </c>
      <c r="B40" s="65">
        <v>18</v>
      </c>
      <c r="C40" s="54" t="s">
        <v>74</v>
      </c>
      <c r="D40" s="56" t="s">
        <v>55</v>
      </c>
      <c r="E40" s="55" t="s">
        <v>218</v>
      </c>
      <c r="F40" s="55">
        <v>4.4000000000000004</v>
      </c>
      <c r="G40" s="71">
        <v>10</v>
      </c>
      <c r="H40" s="71">
        <v>7</v>
      </c>
      <c r="I40" s="71" t="s">
        <v>11</v>
      </c>
      <c r="J40" s="70" t="s">
        <v>56</v>
      </c>
      <c r="K40" s="70" t="s">
        <v>56</v>
      </c>
      <c r="L40" s="72" t="s">
        <v>56</v>
      </c>
      <c r="M40" s="72" t="s">
        <v>56</v>
      </c>
      <c r="N40" s="72" t="s">
        <v>56</v>
      </c>
      <c r="O40" s="72" t="s">
        <v>56</v>
      </c>
    </row>
    <row r="41" spans="1:15" s="62" customFormat="1">
      <c r="A41" s="65">
        <v>1</v>
      </c>
      <c r="B41" s="65">
        <v>19</v>
      </c>
      <c r="C41" s="54" t="s">
        <v>46</v>
      </c>
      <c r="D41" s="56" t="s">
        <v>58</v>
      </c>
      <c r="E41" s="68" t="s">
        <v>16</v>
      </c>
      <c r="F41" s="55">
        <v>0.25</v>
      </c>
      <c r="G41" s="69" t="s">
        <v>56</v>
      </c>
      <c r="H41" s="69" t="s">
        <v>56</v>
      </c>
      <c r="I41" s="69" t="s">
        <v>56</v>
      </c>
      <c r="J41" s="69" t="s">
        <v>56</v>
      </c>
      <c r="K41" s="69" t="s">
        <v>56</v>
      </c>
      <c r="L41" s="69" t="s">
        <v>56</v>
      </c>
      <c r="M41" s="69" t="s">
        <v>56</v>
      </c>
      <c r="N41" s="69" t="s">
        <v>56</v>
      </c>
      <c r="O41" s="69" t="s">
        <v>56</v>
      </c>
    </row>
    <row r="42" spans="1:15" s="62" customFormat="1">
      <c r="A42" s="65">
        <v>1</v>
      </c>
      <c r="B42" s="65">
        <v>20</v>
      </c>
      <c r="C42" s="54" t="s">
        <v>48</v>
      </c>
      <c r="D42" s="56" t="s">
        <v>60</v>
      </c>
      <c r="E42" s="68" t="s">
        <v>16</v>
      </c>
      <c r="F42" s="55">
        <v>0.28999999999999998</v>
      </c>
      <c r="G42" s="69" t="s">
        <v>56</v>
      </c>
      <c r="H42" s="69" t="s">
        <v>56</v>
      </c>
      <c r="I42" s="69" t="s">
        <v>56</v>
      </c>
      <c r="J42" s="69" t="s">
        <v>56</v>
      </c>
      <c r="K42" s="69" t="s">
        <v>56</v>
      </c>
      <c r="L42" s="69" t="s">
        <v>56</v>
      </c>
      <c r="M42" s="69" t="s">
        <v>56</v>
      </c>
      <c r="N42" s="69" t="s">
        <v>56</v>
      </c>
      <c r="O42" s="69" t="s">
        <v>56</v>
      </c>
    </row>
    <row r="43" spans="1:15" s="62" customFormat="1">
      <c r="A43" s="65">
        <v>1</v>
      </c>
      <c r="B43" s="65">
        <v>21</v>
      </c>
      <c r="C43" s="54" t="s">
        <v>200</v>
      </c>
      <c r="D43" s="56" t="s">
        <v>62</v>
      </c>
      <c r="E43" s="68" t="s">
        <v>16</v>
      </c>
      <c r="F43" s="55" t="s">
        <v>53</v>
      </c>
      <c r="G43" s="73">
        <v>2.6</v>
      </c>
      <c r="H43" s="73">
        <v>2.6</v>
      </c>
      <c r="I43" s="73">
        <v>2.6</v>
      </c>
      <c r="J43" s="73">
        <v>2.4</v>
      </c>
      <c r="K43" s="73">
        <v>2.4</v>
      </c>
      <c r="L43" s="73">
        <v>2.4</v>
      </c>
      <c r="M43" s="73">
        <v>2.2999999999999998</v>
      </c>
      <c r="N43" s="73">
        <v>2.2999999999999998</v>
      </c>
      <c r="O43" s="73">
        <v>2.2999999999999998</v>
      </c>
    </row>
    <row r="44" spans="1:15" s="62" customFormat="1" ht="25.5">
      <c r="A44" s="65">
        <v>1</v>
      </c>
      <c r="B44" s="65">
        <v>22</v>
      </c>
      <c r="C44" s="54" t="s">
        <v>201</v>
      </c>
      <c r="D44" s="56" t="s">
        <v>64</v>
      </c>
      <c r="E44" s="55" t="s">
        <v>199</v>
      </c>
      <c r="F44" s="74" t="s">
        <v>65</v>
      </c>
      <c r="G44" s="74" t="s">
        <v>65</v>
      </c>
      <c r="H44" s="74" t="s">
        <v>65</v>
      </c>
      <c r="I44" s="74" t="s">
        <v>65</v>
      </c>
      <c r="J44" s="74" t="s">
        <v>65</v>
      </c>
      <c r="K44" s="74" t="s">
        <v>65</v>
      </c>
      <c r="L44" s="74" t="s">
        <v>65</v>
      </c>
      <c r="M44" s="74" t="s">
        <v>65</v>
      </c>
      <c r="N44" s="74" t="s">
        <v>65</v>
      </c>
      <c r="O44" s="74" t="s">
        <v>65</v>
      </c>
    </row>
    <row r="45" spans="1:15" s="62" customFormat="1" ht="25.5">
      <c r="A45" s="65">
        <v>1</v>
      </c>
      <c r="B45" s="65">
        <v>23</v>
      </c>
      <c r="C45" s="54" t="s">
        <v>76</v>
      </c>
      <c r="D45" s="56" t="s">
        <v>67</v>
      </c>
      <c r="E45" s="55" t="s">
        <v>199</v>
      </c>
      <c r="F45" s="74" t="s">
        <v>65</v>
      </c>
      <c r="G45" s="74" t="s">
        <v>65</v>
      </c>
      <c r="H45" s="74" t="s">
        <v>65</v>
      </c>
      <c r="I45" s="74" t="s">
        <v>65</v>
      </c>
      <c r="J45" s="74" t="s">
        <v>65</v>
      </c>
      <c r="K45" s="74" t="s">
        <v>65</v>
      </c>
      <c r="L45" s="74" t="s">
        <v>65</v>
      </c>
      <c r="M45" s="74" t="s">
        <v>65</v>
      </c>
      <c r="N45" s="74" t="s">
        <v>65</v>
      </c>
      <c r="O45" s="74" t="s">
        <v>65</v>
      </c>
    </row>
    <row r="46" spans="1:15">
      <c r="A46" s="12">
        <v>1</v>
      </c>
      <c r="B46" s="12">
        <v>24</v>
      </c>
      <c r="C46" s="1" t="s">
        <v>77</v>
      </c>
      <c r="D46" s="44" t="s">
        <v>69</v>
      </c>
      <c r="E46" s="45" t="s">
        <v>199</v>
      </c>
      <c r="F46" s="11" t="s">
        <v>65</v>
      </c>
      <c r="G46" s="11" t="s">
        <v>65</v>
      </c>
      <c r="H46" s="11" t="s">
        <v>65</v>
      </c>
      <c r="I46" s="11" t="s">
        <v>65</v>
      </c>
      <c r="J46" s="11" t="s">
        <v>65</v>
      </c>
      <c r="K46" s="11" t="s">
        <v>65</v>
      </c>
      <c r="L46" s="11" t="s">
        <v>65</v>
      </c>
      <c r="M46" s="11" t="s">
        <v>65</v>
      </c>
      <c r="N46" s="11" t="s">
        <v>65</v>
      </c>
      <c r="O46" s="11" t="s">
        <v>65</v>
      </c>
    </row>
    <row r="47" spans="1:15">
      <c r="A47" s="12">
        <v>1</v>
      </c>
      <c r="B47" s="12">
        <v>25</v>
      </c>
      <c r="C47" s="1" t="s">
        <v>202</v>
      </c>
      <c r="D47" s="44" t="s">
        <v>71</v>
      </c>
      <c r="E47" s="45" t="s">
        <v>199</v>
      </c>
      <c r="F47" s="11" t="s">
        <v>65</v>
      </c>
      <c r="G47" s="11" t="s">
        <v>65</v>
      </c>
      <c r="H47" s="11" t="s">
        <v>65</v>
      </c>
      <c r="I47" s="11" t="s">
        <v>65</v>
      </c>
      <c r="J47" s="11" t="s">
        <v>65</v>
      </c>
      <c r="K47" s="11" t="s">
        <v>65</v>
      </c>
      <c r="L47" s="11" t="s">
        <v>65</v>
      </c>
      <c r="M47" s="11" t="s">
        <v>65</v>
      </c>
      <c r="N47" s="11" t="s">
        <v>65</v>
      </c>
      <c r="O47" s="11" t="s">
        <v>65</v>
      </c>
    </row>
    <row r="48" spans="1:15" ht="25.5">
      <c r="A48" s="13">
        <v>1</v>
      </c>
      <c r="B48" s="12">
        <v>26</v>
      </c>
      <c r="C48" s="1" t="s">
        <v>203</v>
      </c>
      <c r="D48" s="44" t="s">
        <v>73</v>
      </c>
      <c r="E48" s="45" t="s">
        <v>199</v>
      </c>
      <c r="F48" s="11" t="s">
        <v>65</v>
      </c>
      <c r="G48" s="11" t="s">
        <v>65</v>
      </c>
      <c r="H48" s="11" t="s">
        <v>65</v>
      </c>
      <c r="I48" s="11" t="s">
        <v>65</v>
      </c>
      <c r="J48" s="11" t="s">
        <v>65</v>
      </c>
      <c r="K48" s="11" t="s">
        <v>65</v>
      </c>
      <c r="L48" s="11" t="s">
        <v>65</v>
      </c>
      <c r="M48" s="11" t="s">
        <v>65</v>
      </c>
      <c r="N48" s="11" t="s">
        <v>65</v>
      </c>
      <c r="O48" s="11" t="s">
        <v>65</v>
      </c>
    </row>
    <row r="49" spans="1:15" ht="29.25" customHeight="1">
      <c r="A49" s="12">
        <v>1</v>
      </c>
      <c r="B49" s="12">
        <v>27</v>
      </c>
      <c r="C49" s="1" t="s">
        <v>204</v>
      </c>
      <c r="D49" s="39" t="s">
        <v>75</v>
      </c>
      <c r="E49" s="45" t="s">
        <v>199</v>
      </c>
      <c r="F49" s="46">
        <v>74</v>
      </c>
      <c r="G49" s="46">
        <v>74.5</v>
      </c>
      <c r="H49" s="46">
        <v>75</v>
      </c>
      <c r="I49" s="11">
        <v>75.5</v>
      </c>
      <c r="J49" s="11">
        <v>76</v>
      </c>
      <c r="K49" s="46">
        <v>76.5</v>
      </c>
      <c r="L49" s="46">
        <v>77</v>
      </c>
      <c r="M49" s="46">
        <v>77.5</v>
      </c>
      <c r="N49" s="46">
        <v>78</v>
      </c>
      <c r="O49" s="46">
        <v>78.5</v>
      </c>
    </row>
    <row r="50" spans="1:15">
      <c r="A50" s="12"/>
      <c r="B50" s="12"/>
      <c r="C50" s="1" t="s">
        <v>205</v>
      </c>
      <c r="D50" s="44" t="s">
        <v>235</v>
      </c>
      <c r="E50" s="5" t="s">
        <v>199</v>
      </c>
      <c r="F50" s="45">
        <v>26.5</v>
      </c>
      <c r="G50" s="46">
        <f>F50*0.986</f>
        <v>26.129000000000001</v>
      </c>
      <c r="H50" s="46">
        <f t="shared" ref="H50:O50" si="1">G50*0.986</f>
        <v>25.763194000000002</v>
      </c>
      <c r="I50" s="46">
        <f t="shared" si="1"/>
        <v>25.402509284000001</v>
      </c>
      <c r="J50" s="46">
        <f t="shared" si="1"/>
        <v>25.046874154024</v>
      </c>
      <c r="K50" s="46">
        <f t="shared" si="1"/>
        <v>24.696217915867663</v>
      </c>
      <c r="L50" s="46">
        <f t="shared" si="1"/>
        <v>24.350470865045516</v>
      </c>
      <c r="M50" s="46">
        <f t="shared" si="1"/>
        <v>24.009564272934877</v>
      </c>
      <c r="N50" s="46">
        <f t="shared" si="1"/>
        <v>23.673430373113789</v>
      </c>
      <c r="O50" s="46">
        <f t="shared" si="1"/>
        <v>23.342002347890194</v>
      </c>
    </row>
    <row r="51" spans="1:15">
      <c r="A51" s="12"/>
      <c r="B51" s="12"/>
      <c r="C51" s="1" t="s">
        <v>206</v>
      </c>
      <c r="D51" s="44" t="s">
        <v>236</v>
      </c>
      <c r="E51" s="5" t="s">
        <v>199</v>
      </c>
      <c r="F51" s="45">
        <v>31.3</v>
      </c>
      <c r="G51" s="46">
        <f>F51*0.983</f>
        <v>30.767900000000001</v>
      </c>
      <c r="H51" s="46">
        <f t="shared" ref="H51:O51" si="2">G51*0.983</f>
        <v>30.244845699999999</v>
      </c>
      <c r="I51" s="46">
        <f t="shared" si="2"/>
        <v>29.730683323099999</v>
      </c>
      <c r="J51" s="46">
        <f t="shared" si="2"/>
        <v>29.225261706607299</v>
      </c>
      <c r="K51" s="46">
        <f t="shared" si="2"/>
        <v>28.728432257594974</v>
      </c>
      <c r="L51" s="46">
        <f t="shared" si="2"/>
        <v>28.240048909215858</v>
      </c>
      <c r="M51" s="46">
        <f t="shared" si="2"/>
        <v>27.759968077759186</v>
      </c>
      <c r="N51" s="46">
        <f t="shared" si="2"/>
        <v>27.28804862043728</v>
      </c>
      <c r="O51" s="46">
        <f t="shared" si="2"/>
        <v>26.824151793889847</v>
      </c>
    </row>
    <row r="52" spans="1:15" ht="89.25">
      <c r="A52" s="12">
        <v>1</v>
      </c>
      <c r="B52" s="12">
        <v>31</v>
      </c>
      <c r="C52" s="1" t="s">
        <v>207</v>
      </c>
      <c r="D52" s="44" t="s">
        <v>221</v>
      </c>
      <c r="E52" s="45" t="s">
        <v>199</v>
      </c>
      <c r="F52" s="6">
        <v>92</v>
      </c>
      <c r="G52" s="6">
        <v>93</v>
      </c>
      <c r="H52" s="6">
        <v>94</v>
      </c>
      <c r="I52" s="6">
        <v>94.5</v>
      </c>
      <c r="J52" s="6">
        <v>95</v>
      </c>
      <c r="K52" s="6">
        <v>95.5</v>
      </c>
      <c r="L52" s="6">
        <v>96</v>
      </c>
      <c r="M52" s="6">
        <v>96.5</v>
      </c>
      <c r="N52" s="6">
        <v>97</v>
      </c>
      <c r="O52" s="6">
        <v>98</v>
      </c>
    </row>
    <row r="53" spans="1:15" ht="114.75">
      <c r="A53" s="12">
        <v>1</v>
      </c>
      <c r="B53" s="12">
        <v>32</v>
      </c>
      <c r="C53" s="1" t="s">
        <v>208</v>
      </c>
      <c r="D53" s="44" t="s">
        <v>222</v>
      </c>
      <c r="E53" s="45" t="s">
        <v>199</v>
      </c>
      <c r="F53" s="6">
        <v>96</v>
      </c>
      <c r="G53" s="6">
        <v>96</v>
      </c>
      <c r="H53" s="6">
        <v>97</v>
      </c>
      <c r="I53" s="6">
        <v>97</v>
      </c>
      <c r="J53" s="6">
        <v>98</v>
      </c>
      <c r="K53" s="6">
        <v>98</v>
      </c>
      <c r="L53" s="6">
        <v>98</v>
      </c>
      <c r="M53" s="6">
        <v>98</v>
      </c>
      <c r="N53" s="6">
        <v>98</v>
      </c>
      <c r="O53" s="6">
        <v>98</v>
      </c>
    </row>
    <row r="54" spans="1:15" s="16" customFormat="1" ht="15.75">
      <c r="A54" s="14"/>
      <c r="B54" s="15"/>
      <c r="C54" s="116" t="s">
        <v>78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8"/>
    </row>
    <row r="55" spans="1:15" ht="25.5">
      <c r="A55" s="12">
        <v>2</v>
      </c>
      <c r="B55" s="12">
        <v>2</v>
      </c>
      <c r="C55" s="1" t="s">
        <v>79</v>
      </c>
      <c r="D55" s="44" t="s">
        <v>255</v>
      </c>
      <c r="E55" s="45" t="s">
        <v>199</v>
      </c>
      <c r="F55" s="6">
        <v>39.5</v>
      </c>
      <c r="G55" s="6">
        <v>40</v>
      </c>
      <c r="H55" s="6">
        <v>43.5</v>
      </c>
      <c r="I55" s="6">
        <v>48.1</v>
      </c>
      <c r="J55" s="6">
        <v>52.5</v>
      </c>
      <c r="K55" s="6">
        <v>56.9</v>
      </c>
      <c r="L55" s="6">
        <v>61.5</v>
      </c>
      <c r="M55" s="6">
        <v>66</v>
      </c>
      <c r="N55" s="6">
        <v>70.3</v>
      </c>
      <c r="O55" s="6">
        <v>75</v>
      </c>
    </row>
    <row r="56" spans="1:15" ht="28.5" customHeight="1">
      <c r="A56" s="12">
        <v>2</v>
      </c>
      <c r="B56" s="12">
        <v>3</v>
      </c>
      <c r="C56" s="1" t="s">
        <v>209</v>
      </c>
      <c r="D56" s="44" t="s">
        <v>80</v>
      </c>
      <c r="E56" s="45" t="s">
        <v>199</v>
      </c>
      <c r="F56" s="6">
        <v>19.399999999999999</v>
      </c>
      <c r="G56" s="10">
        <v>19.5</v>
      </c>
      <c r="H56" s="17">
        <v>20</v>
      </c>
      <c r="I56" s="17">
        <v>20.5</v>
      </c>
      <c r="J56" s="17">
        <v>21</v>
      </c>
      <c r="K56" s="10">
        <v>21.5</v>
      </c>
      <c r="L56" s="10">
        <v>22</v>
      </c>
      <c r="M56" s="10">
        <v>22.5</v>
      </c>
      <c r="N56" s="10">
        <v>23</v>
      </c>
      <c r="O56" s="10">
        <v>23.5</v>
      </c>
    </row>
    <row r="57" spans="1:15" ht="30" customHeight="1">
      <c r="A57" s="12">
        <v>2</v>
      </c>
      <c r="B57" s="12">
        <v>4</v>
      </c>
      <c r="C57" s="1" t="s">
        <v>83</v>
      </c>
      <c r="D57" s="44" t="s">
        <v>82</v>
      </c>
      <c r="E57" s="45" t="s">
        <v>43</v>
      </c>
      <c r="F57" s="2">
        <v>60.3</v>
      </c>
      <c r="G57" s="2">
        <v>60.5</v>
      </c>
      <c r="H57" s="2">
        <v>60.8</v>
      </c>
      <c r="I57" s="2">
        <v>61.6</v>
      </c>
      <c r="J57" s="2">
        <v>62.2</v>
      </c>
      <c r="K57" s="2">
        <v>62.7</v>
      </c>
      <c r="L57" s="2">
        <v>63.4</v>
      </c>
      <c r="M57" s="2">
        <v>64.099999999999994</v>
      </c>
      <c r="N57" s="2">
        <v>64.900000000000006</v>
      </c>
      <c r="O57" s="2">
        <v>65.7</v>
      </c>
    </row>
    <row r="58" spans="1:15" ht="76.5">
      <c r="A58" s="12">
        <v>2</v>
      </c>
      <c r="B58" s="12">
        <v>5</v>
      </c>
      <c r="C58" s="1" t="s">
        <v>84</v>
      </c>
      <c r="D58" s="44" t="s">
        <v>230</v>
      </c>
      <c r="E58" s="45" t="s">
        <v>229</v>
      </c>
      <c r="F58" s="2">
        <v>8.1</v>
      </c>
      <c r="G58" s="2">
        <v>8.2620000000000005</v>
      </c>
      <c r="H58" s="2">
        <v>8.4272400000000012</v>
      </c>
      <c r="I58" s="2">
        <v>8.5957848000000006</v>
      </c>
      <c r="J58" s="2">
        <v>8.7677004959999998</v>
      </c>
      <c r="K58" s="2">
        <v>8.9430545059199993</v>
      </c>
      <c r="L58" s="2">
        <v>9.1219155960383986</v>
      </c>
      <c r="M58" s="2">
        <v>9.3043539079591664</v>
      </c>
      <c r="N58" s="2">
        <v>9.4904409861183492</v>
      </c>
      <c r="O58" s="2">
        <v>9.6802498058407167</v>
      </c>
    </row>
    <row r="59" spans="1:15" ht="76.5">
      <c r="A59" s="12">
        <v>2</v>
      </c>
      <c r="B59" s="12">
        <v>6</v>
      </c>
      <c r="C59" s="1" t="s">
        <v>85</v>
      </c>
      <c r="D59" s="44" t="s">
        <v>231</v>
      </c>
      <c r="E59" s="45" t="s">
        <v>229</v>
      </c>
      <c r="F59" s="2">
        <v>8.6999999999999993</v>
      </c>
      <c r="G59" s="2">
        <v>8.8739999999999988</v>
      </c>
      <c r="H59" s="2">
        <v>9.051479999999998</v>
      </c>
      <c r="I59" s="2">
        <v>9.2325095999999984</v>
      </c>
      <c r="J59" s="2">
        <v>9.4171597919999979</v>
      </c>
      <c r="K59" s="2">
        <v>9.6055029878399978</v>
      </c>
      <c r="L59" s="2">
        <v>9.7976130475967977</v>
      </c>
      <c r="M59" s="2">
        <v>9.9935653085487335</v>
      </c>
      <c r="N59" s="2">
        <v>10.193436614719708</v>
      </c>
      <c r="O59" s="2">
        <v>10.397305347014102</v>
      </c>
    </row>
    <row r="60" spans="1:15" ht="89.25">
      <c r="A60" s="12">
        <v>2</v>
      </c>
      <c r="B60" s="12">
        <v>7</v>
      </c>
      <c r="C60" s="1" t="s">
        <v>210</v>
      </c>
      <c r="D60" s="44" t="s">
        <v>232</v>
      </c>
      <c r="E60" s="45" t="s">
        <v>234</v>
      </c>
      <c r="F60" s="2">
        <v>10.8</v>
      </c>
      <c r="G60" s="2">
        <v>11.016</v>
      </c>
      <c r="H60" s="2">
        <v>11.236319999999999</v>
      </c>
      <c r="I60" s="2">
        <v>11.461046399999999</v>
      </c>
      <c r="J60" s="2">
        <v>11.690267327999999</v>
      </c>
      <c r="K60" s="2">
        <v>11.92407267456</v>
      </c>
      <c r="L60" s="2">
        <v>12.1625541280512</v>
      </c>
      <c r="M60" s="2">
        <v>12.405805210612224</v>
      </c>
      <c r="N60" s="2">
        <v>12.653921314824467</v>
      </c>
      <c r="O60" s="2">
        <v>12.919653662435781</v>
      </c>
    </row>
    <row r="61" spans="1:15" ht="89.25">
      <c r="A61" s="12">
        <v>2</v>
      </c>
      <c r="B61" s="12">
        <v>8</v>
      </c>
      <c r="C61" s="1" t="s">
        <v>86</v>
      </c>
      <c r="D61" s="44" t="s">
        <v>233</v>
      </c>
      <c r="E61" s="45" t="s">
        <v>234</v>
      </c>
      <c r="F61" s="2">
        <v>8.6999999999999993</v>
      </c>
      <c r="G61" s="2">
        <v>8.8739999999999988</v>
      </c>
      <c r="H61" s="2">
        <v>9.051479999999998</v>
      </c>
      <c r="I61" s="2">
        <v>9.2325095999999984</v>
      </c>
      <c r="J61" s="2">
        <v>9.4171597919999979</v>
      </c>
      <c r="K61" s="2">
        <v>9.6055029878399978</v>
      </c>
      <c r="L61" s="2">
        <v>9.7976130475967977</v>
      </c>
      <c r="M61" s="2">
        <v>9.9935653085487335</v>
      </c>
      <c r="N61" s="2">
        <v>10.193436614719708</v>
      </c>
      <c r="O61" s="2">
        <v>10.397305347014102</v>
      </c>
    </row>
    <row r="62" spans="1:15" ht="25.5">
      <c r="A62" s="12">
        <v>2</v>
      </c>
      <c r="B62" s="12">
        <v>10</v>
      </c>
      <c r="C62" s="1" t="s">
        <v>87</v>
      </c>
      <c r="D62" s="44" t="s">
        <v>88</v>
      </c>
      <c r="E62" s="45" t="s">
        <v>199</v>
      </c>
      <c r="F62" s="46">
        <v>21.1</v>
      </c>
      <c r="G62" s="46">
        <v>21.0578</v>
      </c>
      <c r="H62" s="46">
        <v>21.015684400000001</v>
      </c>
      <c r="I62" s="46">
        <v>20.973653031200001</v>
      </c>
      <c r="J62" s="46">
        <v>20.931705725137601</v>
      </c>
      <c r="K62" s="46">
        <v>20.889842313687325</v>
      </c>
      <c r="L62" s="46">
        <v>20.84806262905995</v>
      </c>
      <c r="M62" s="46">
        <v>20.806366503801829</v>
      </c>
      <c r="N62" s="46">
        <v>20.764753770794226</v>
      </c>
      <c r="O62" s="46">
        <v>20.723224263252636</v>
      </c>
    </row>
    <row r="63" spans="1:15" ht="18.75" customHeight="1">
      <c r="A63" s="12">
        <v>2</v>
      </c>
      <c r="B63" s="12">
        <v>13</v>
      </c>
      <c r="C63" s="1" t="s">
        <v>90</v>
      </c>
      <c r="D63" s="44" t="s">
        <v>91</v>
      </c>
      <c r="E63" s="45" t="s">
        <v>16</v>
      </c>
      <c r="F63" s="2">
        <v>397.4</v>
      </c>
      <c r="G63" s="2">
        <v>383.9</v>
      </c>
      <c r="H63" s="2">
        <v>370.8</v>
      </c>
      <c r="I63" s="2">
        <v>358.2</v>
      </c>
      <c r="J63" s="2">
        <v>346</v>
      </c>
      <c r="K63" s="2">
        <v>334.2</v>
      </c>
      <c r="L63" s="2">
        <v>322.89999999999998</v>
      </c>
      <c r="M63" s="2">
        <v>311.89999999999998</v>
      </c>
      <c r="N63" s="2">
        <v>301.39999999999998</v>
      </c>
      <c r="O63" s="2">
        <v>291</v>
      </c>
    </row>
    <row r="64" spans="1:15" ht="17.25" customHeight="1">
      <c r="A64" s="12">
        <v>2</v>
      </c>
      <c r="B64" s="12">
        <v>15</v>
      </c>
      <c r="C64" s="1" t="s">
        <v>89</v>
      </c>
      <c r="D64" s="44" t="s">
        <v>260</v>
      </c>
      <c r="E64" s="7" t="s">
        <v>16</v>
      </c>
      <c r="F64" s="2">
        <v>232.8</v>
      </c>
      <c r="G64" s="2">
        <v>224.9</v>
      </c>
      <c r="H64" s="2">
        <v>217.2</v>
      </c>
      <c r="I64" s="2">
        <v>209.9</v>
      </c>
      <c r="J64" s="2">
        <v>202.7</v>
      </c>
      <c r="K64" s="2">
        <v>195.8</v>
      </c>
      <c r="L64" s="2">
        <v>189.1</v>
      </c>
      <c r="M64" s="2">
        <v>182.7</v>
      </c>
      <c r="N64" s="2">
        <v>176.5</v>
      </c>
      <c r="O64" s="2">
        <v>170.5</v>
      </c>
    </row>
    <row r="65" spans="1:16" ht="28.5" customHeight="1">
      <c r="A65" s="12">
        <v>2</v>
      </c>
      <c r="B65" s="12">
        <v>17</v>
      </c>
      <c r="C65" s="1" t="s">
        <v>92</v>
      </c>
      <c r="D65" s="44" t="s">
        <v>226</v>
      </c>
      <c r="E65" s="45" t="s">
        <v>199</v>
      </c>
      <c r="F65" s="18">
        <v>51.3</v>
      </c>
      <c r="G65" s="18">
        <v>51.6</v>
      </c>
      <c r="H65" s="18">
        <v>51.9</v>
      </c>
      <c r="I65" s="18">
        <v>52.2</v>
      </c>
      <c r="J65" s="18">
        <v>52.5</v>
      </c>
      <c r="K65" s="18">
        <v>52.8</v>
      </c>
      <c r="L65" s="18">
        <v>53.2</v>
      </c>
      <c r="M65" s="18">
        <v>53.6</v>
      </c>
      <c r="N65" s="18">
        <v>54.1</v>
      </c>
      <c r="O65" s="18">
        <v>54.5</v>
      </c>
    </row>
    <row r="66" spans="1:16" ht="16.5" customHeight="1">
      <c r="A66" s="12">
        <v>2</v>
      </c>
      <c r="B66" s="12">
        <v>18</v>
      </c>
      <c r="C66" s="1" t="s">
        <v>93</v>
      </c>
      <c r="D66" s="44" t="s">
        <v>94</v>
      </c>
      <c r="E66" s="45" t="s">
        <v>199</v>
      </c>
      <c r="F66" s="18">
        <v>27.4</v>
      </c>
      <c r="G66" s="18">
        <v>26.9</v>
      </c>
      <c r="H66" s="18">
        <v>26.3</v>
      </c>
      <c r="I66" s="18">
        <v>25.8</v>
      </c>
      <c r="J66" s="18">
        <v>25.2</v>
      </c>
      <c r="K66" s="18">
        <v>24.6</v>
      </c>
      <c r="L66" s="18">
        <v>23</v>
      </c>
      <c r="M66" s="18">
        <v>22.4</v>
      </c>
      <c r="N66" s="18">
        <v>21.7</v>
      </c>
      <c r="O66" s="18">
        <v>21</v>
      </c>
    </row>
    <row r="67" spans="1:16" ht="29.25" customHeight="1">
      <c r="A67" s="12">
        <v>2</v>
      </c>
      <c r="B67" s="12">
        <v>19</v>
      </c>
      <c r="C67" s="1" t="s">
        <v>211</v>
      </c>
      <c r="D67" s="44" t="s">
        <v>95</v>
      </c>
      <c r="E67" s="45" t="s">
        <v>199</v>
      </c>
      <c r="F67" s="19">
        <v>83</v>
      </c>
      <c r="G67" s="19">
        <v>83.8</v>
      </c>
      <c r="H67" s="19">
        <v>84.7</v>
      </c>
      <c r="I67" s="19">
        <v>85.5</v>
      </c>
      <c r="J67" s="19">
        <v>86.4</v>
      </c>
      <c r="K67" s="19">
        <v>87.2</v>
      </c>
      <c r="L67" s="19">
        <v>88.1</v>
      </c>
      <c r="M67" s="19">
        <v>89</v>
      </c>
      <c r="N67" s="19">
        <v>89.9</v>
      </c>
      <c r="O67" s="19">
        <v>90</v>
      </c>
      <c r="P67" s="20"/>
    </row>
    <row r="68" spans="1:16" s="36" customFormat="1" ht="29.25" customHeight="1">
      <c r="A68" s="12">
        <v>2</v>
      </c>
      <c r="B68" s="12">
        <v>21</v>
      </c>
      <c r="C68" s="1" t="s">
        <v>212</v>
      </c>
      <c r="D68" s="44" t="s">
        <v>96</v>
      </c>
      <c r="E68" s="45" t="s">
        <v>199</v>
      </c>
      <c r="F68" s="2">
        <v>4.4000000000000004</v>
      </c>
      <c r="G68" s="2">
        <v>4.3</v>
      </c>
      <c r="H68" s="2">
        <v>4.2</v>
      </c>
      <c r="I68" s="2">
        <v>4.2</v>
      </c>
      <c r="J68" s="2">
        <v>4.0999999999999996</v>
      </c>
      <c r="K68" s="2">
        <v>4.0999999999999996</v>
      </c>
      <c r="L68" s="2">
        <v>4</v>
      </c>
      <c r="M68" s="2">
        <v>4</v>
      </c>
      <c r="N68" s="2">
        <v>4</v>
      </c>
      <c r="O68" s="2">
        <v>3.9</v>
      </c>
    </row>
    <row r="69" spans="1:16" ht="25.5">
      <c r="A69" s="12">
        <v>2</v>
      </c>
      <c r="B69" s="12">
        <v>23</v>
      </c>
      <c r="C69" s="1" t="s">
        <v>213</v>
      </c>
      <c r="D69" s="44" t="s">
        <v>228</v>
      </c>
      <c r="E69" s="45" t="s">
        <v>199</v>
      </c>
      <c r="F69" s="21">
        <v>70</v>
      </c>
      <c r="G69" s="21">
        <v>70</v>
      </c>
      <c r="H69" s="21">
        <v>80</v>
      </c>
      <c r="I69" s="21">
        <v>90</v>
      </c>
      <c r="J69" s="21">
        <v>100</v>
      </c>
      <c r="K69" s="21">
        <v>100</v>
      </c>
      <c r="L69" s="21">
        <v>100</v>
      </c>
      <c r="M69" s="21">
        <v>100</v>
      </c>
      <c r="N69" s="21">
        <v>100</v>
      </c>
      <c r="O69" s="21">
        <v>100</v>
      </c>
    </row>
    <row r="70" spans="1:16" s="24" customFormat="1" ht="15.75">
      <c r="A70" s="22"/>
      <c r="B70" s="23"/>
      <c r="C70" s="116" t="s">
        <v>97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</row>
    <row r="71" spans="1:16" ht="25.5">
      <c r="A71" s="12">
        <v>3</v>
      </c>
      <c r="B71" s="12">
        <v>1</v>
      </c>
      <c r="C71" s="1" t="s">
        <v>101</v>
      </c>
      <c r="D71" s="44" t="s">
        <v>99</v>
      </c>
      <c r="E71" s="29" t="s">
        <v>44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6">
        <v>217500</v>
      </c>
      <c r="L71" s="26">
        <v>485750</v>
      </c>
      <c r="M71" s="26">
        <v>485750</v>
      </c>
      <c r="N71" s="27">
        <v>485750</v>
      </c>
      <c r="O71" s="28">
        <v>485750</v>
      </c>
    </row>
    <row r="72" spans="1:16" ht="25.5">
      <c r="A72" s="13">
        <v>3</v>
      </c>
      <c r="B72" s="13">
        <v>2</v>
      </c>
      <c r="C72" s="1" t="s">
        <v>98</v>
      </c>
      <c r="D72" s="44" t="s">
        <v>102</v>
      </c>
      <c r="E72" s="45" t="s">
        <v>100</v>
      </c>
      <c r="F72" s="25">
        <v>0</v>
      </c>
      <c r="G72" s="25">
        <v>0</v>
      </c>
      <c r="H72" s="25">
        <v>0</v>
      </c>
      <c r="I72" s="25">
        <v>0</v>
      </c>
      <c r="J72" s="26">
        <v>385000</v>
      </c>
      <c r="K72" s="26">
        <v>810000</v>
      </c>
      <c r="L72" s="26">
        <v>1285000</v>
      </c>
      <c r="M72" s="26">
        <v>1285000</v>
      </c>
      <c r="N72" s="27">
        <v>1285000</v>
      </c>
      <c r="O72" s="28">
        <v>1285000</v>
      </c>
    </row>
    <row r="73" spans="1:16">
      <c r="A73" s="12">
        <v>3</v>
      </c>
      <c r="B73" s="12">
        <v>3</v>
      </c>
      <c r="C73" s="1" t="s">
        <v>105</v>
      </c>
      <c r="D73" s="44" t="s">
        <v>104</v>
      </c>
      <c r="E73" s="29" t="s">
        <v>44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</v>
      </c>
      <c r="L73" s="25">
        <v>1</v>
      </c>
      <c r="M73" s="25">
        <v>1</v>
      </c>
      <c r="N73" s="30">
        <v>1</v>
      </c>
      <c r="O73" s="8">
        <v>1</v>
      </c>
    </row>
    <row r="74" spans="1:16" ht="25.5">
      <c r="A74" s="12">
        <v>3</v>
      </c>
      <c r="B74" s="12">
        <v>4</v>
      </c>
      <c r="C74" s="1" t="s">
        <v>107</v>
      </c>
      <c r="D74" s="44" t="s">
        <v>106</v>
      </c>
      <c r="E74" s="29" t="s">
        <v>44</v>
      </c>
      <c r="F74" s="31">
        <v>0</v>
      </c>
      <c r="G74" s="31">
        <v>0</v>
      </c>
      <c r="H74" s="31">
        <v>0</v>
      </c>
      <c r="I74" s="31">
        <v>0</v>
      </c>
      <c r="J74" s="31">
        <v>1</v>
      </c>
      <c r="K74" s="31">
        <v>1</v>
      </c>
      <c r="L74" s="31">
        <v>1</v>
      </c>
      <c r="M74" s="31">
        <v>1</v>
      </c>
      <c r="N74" s="32">
        <v>2</v>
      </c>
      <c r="O74" s="8">
        <v>2</v>
      </c>
    </row>
    <row r="75" spans="1:16">
      <c r="A75" s="12">
        <v>3</v>
      </c>
      <c r="B75" s="12">
        <v>5</v>
      </c>
      <c r="C75" s="1" t="s">
        <v>108</v>
      </c>
      <c r="D75" s="44" t="s">
        <v>264</v>
      </c>
      <c r="E75" s="29" t="s">
        <v>44</v>
      </c>
      <c r="F75" s="31">
        <v>0</v>
      </c>
      <c r="G75" s="31">
        <v>0</v>
      </c>
      <c r="H75" s="31">
        <v>0</v>
      </c>
      <c r="I75" s="31">
        <v>3</v>
      </c>
      <c r="J75" s="31">
        <v>5</v>
      </c>
      <c r="K75" s="31">
        <v>7</v>
      </c>
      <c r="L75" s="31">
        <v>7</v>
      </c>
      <c r="M75" s="31">
        <v>7</v>
      </c>
      <c r="N75" s="32">
        <v>8</v>
      </c>
      <c r="O75" s="8">
        <v>8</v>
      </c>
    </row>
    <row r="76" spans="1:16">
      <c r="A76" s="12">
        <v>3</v>
      </c>
      <c r="B76" s="12">
        <v>6</v>
      </c>
      <c r="C76" s="1" t="s">
        <v>103</v>
      </c>
      <c r="D76" s="44" t="s">
        <v>109</v>
      </c>
      <c r="E76" s="29" t="s">
        <v>100</v>
      </c>
      <c r="F76" s="25">
        <v>26</v>
      </c>
      <c r="G76" s="25">
        <v>26</v>
      </c>
      <c r="H76" s="25">
        <v>28</v>
      </c>
      <c r="I76" s="25">
        <v>30</v>
      </c>
      <c r="J76" s="25">
        <v>33</v>
      </c>
      <c r="K76" s="25">
        <v>38</v>
      </c>
      <c r="L76" s="25">
        <v>43</v>
      </c>
      <c r="M76" s="25">
        <v>48</v>
      </c>
      <c r="N76" s="30">
        <v>53</v>
      </c>
      <c r="O76" s="8">
        <v>55</v>
      </c>
    </row>
    <row r="77" spans="1:16" s="24" customFormat="1" ht="15.75">
      <c r="A77" s="22"/>
      <c r="B77" s="23"/>
      <c r="C77" s="116" t="s">
        <v>110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8"/>
    </row>
    <row r="78" spans="1:16" ht="45.75" customHeight="1">
      <c r="A78" s="12">
        <v>4</v>
      </c>
      <c r="B78" s="12">
        <v>1</v>
      </c>
      <c r="C78" s="1" t="s">
        <v>111</v>
      </c>
      <c r="D78" s="44" t="s">
        <v>265</v>
      </c>
      <c r="E78" s="45" t="s">
        <v>199</v>
      </c>
      <c r="F78" s="6">
        <v>30</v>
      </c>
      <c r="G78" s="2">
        <v>35</v>
      </c>
      <c r="H78" s="2">
        <v>40</v>
      </c>
      <c r="I78" s="6">
        <v>45</v>
      </c>
      <c r="J78" s="6">
        <v>50</v>
      </c>
      <c r="K78" s="6">
        <v>55</v>
      </c>
      <c r="L78" s="6">
        <v>60</v>
      </c>
      <c r="M78" s="6">
        <v>65</v>
      </c>
      <c r="N78" s="6">
        <v>70</v>
      </c>
      <c r="O78" s="6">
        <v>70</v>
      </c>
    </row>
    <row r="79" spans="1:16" ht="81" customHeight="1">
      <c r="A79" s="12">
        <v>4</v>
      </c>
      <c r="B79" s="12">
        <v>2</v>
      </c>
      <c r="C79" s="1" t="s">
        <v>112</v>
      </c>
      <c r="D79" s="44" t="s">
        <v>113</v>
      </c>
      <c r="E79" s="45" t="s">
        <v>238</v>
      </c>
      <c r="F79" s="45">
        <v>93.8</v>
      </c>
      <c r="G79" s="45">
        <v>95</v>
      </c>
      <c r="H79" s="29">
        <v>95</v>
      </c>
      <c r="I79" s="29">
        <v>95</v>
      </c>
      <c r="J79" s="45">
        <v>95</v>
      </c>
      <c r="K79" s="45">
        <v>95</v>
      </c>
      <c r="L79" s="45">
        <v>95</v>
      </c>
      <c r="M79" s="45">
        <v>95</v>
      </c>
      <c r="N79" s="45">
        <v>95</v>
      </c>
      <c r="O79" s="45">
        <v>95</v>
      </c>
    </row>
    <row r="80" spans="1:16" ht="81" customHeight="1">
      <c r="A80" s="12">
        <v>4</v>
      </c>
      <c r="B80" s="12">
        <v>3</v>
      </c>
      <c r="C80" s="1" t="s">
        <v>114</v>
      </c>
      <c r="D80" s="44" t="s">
        <v>115</v>
      </c>
      <c r="E80" s="45" t="s">
        <v>239</v>
      </c>
      <c r="F80" s="45">
        <v>84.2</v>
      </c>
      <c r="G80" s="45">
        <v>95</v>
      </c>
      <c r="H80" s="29">
        <v>95</v>
      </c>
      <c r="I80" s="29">
        <v>95</v>
      </c>
      <c r="J80" s="45">
        <v>95</v>
      </c>
      <c r="K80" s="45">
        <v>95</v>
      </c>
      <c r="L80" s="45">
        <v>95</v>
      </c>
      <c r="M80" s="45">
        <v>95</v>
      </c>
      <c r="N80" s="45">
        <v>95</v>
      </c>
      <c r="O80" s="45">
        <v>95</v>
      </c>
    </row>
    <row r="81" spans="1:15" ht="32.25" customHeight="1">
      <c r="A81" s="12">
        <v>4</v>
      </c>
      <c r="B81" s="12">
        <v>4</v>
      </c>
      <c r="C81" s="1" t="s">
        <v>116</v>
      </c>
      <c r="D81" s="44" t="s">
        <v>117</v>
      </c>
      <c r="E81" s="45" t="s">
        <v>240</v>
      </c>
      <c r="F81" s="45">
        <v>2.67</v>
      </c>
      <c r="G81" s="29">
        <v>3.55</v>
      </c>
      <c r="H81" s="29">
        <v>3.45</v>
      </c>
      <c r="I81" s="45">
        <v>3.35</v>
      </c>
      <c r="J81" s="45">
        <v>3.25</v>
      </c>
      <c r="K81" s="45">
        <v>3.15</v>
      </c>
      <c r="L81" s="45">
        <v>3.05</v>
      </c>
      <c r="M81" s="45">
        <v>2.9</v>
      </c>
      <c r="N81" s="45">
        <v>2.8</v>
      </c>
      <c r="O81" s="45">
        <v>2.7</v>
      </c>
    </row>
    <row r="82" spans="1:15" ht="60.75" customHeight="1">
      <c r="A82" s="12">
        <v>4</v>
      </c>
      <c r="B82" s="12">
        <v>5</v>
      </c>
      <c r="C82" s="1" t="s">
        <v>118</v>
      </c>
      <c r="D82" s="44" t="s">
        <v>119</v>
      </c>
      <c r="E82" s="45" t="s">
        <v>241</v>
      </c>
      <c r="F82" s="45">
        <v>9.6999999999999993</v>
      </c>
      <c r="G82" s="29">
        <v>9.6</v>
      </c>
      <c r="H82" s="29">
        <v>9.4</v>
      </c>
      <c r="I82" s="45">
        <v>9.1</v>
      </c>
      <c r="J82" s="45">
        <v>8.6999999999999993</v>
      </c>
      <c r="K82" s="45">
        <v>8.5</v>
      </c>
      <c r="L82" s="45">
        <v>8.3000000000000007</v>
      </c>
      <c r="M82" s="45">
        <v>8.1</v>
      </c>
      <c r="N82" s="45">
        <v>7.9</v>
      </c>
      <c r="O82" s="45">
        <v>7.7</v>
      </c>
    </row>
    <row r="83" spans="1:15" ht="63.75">
      <c r="A83" s="12">
        <v>4</v>
      </c>
      <c r="B83" s="12">
        <v>6</v>
      </c>
      <c r="C83" s="1" t="s">
        <v>120</v>
      </c>
      <c r="D83" s="44" t="s">
        <v>121</v>
      </c>
      <c r="E83" s="45" t="s">
        <v>242</v>
      </c>
      <c r="F83" s="45" t="s">
        <v>53</v>
      </c>
      <c r="G83" s="45">
        <v>40</v>
      </c>
      <c r="H83" s="45">
        <v>45</v>
      </c>
      <c r="I83" s="45">
        <v>50</v>
      </c>
      <c r="J83" s="45">
        <v>55</v>
      </c>
      <c r="K83" s="45">
        <v>60</v>
      </c>
      <c r="L83" s="45">
        <v>65</v>
      </c>
      <c r="M83" s="45">
        <v>70</v>
      </c>
      <c r="N83" s="45">
        <v>80</v>
      </c>
      <c r="O83" s="45">
        <v>85</v>
      </c>
    </row>
    <row r="84" spans="1:15" ht="89.25" customHeight="1">
      <c r="A84" s="12">
        <v>4</v>
      </c>
      <c r="B84" s="12">
        <v>8</v>
      </c>
      <c r="C84" s="1" t="s">
        <v>122</v>
      </c>
      <c r="D84" s="44" t="s">
        <v>237</v>
      </c>
      <c r="E84" s="45" t="s">
        <v>243</v>
      </c>
      <c r="F84" s="6">
        <v>722.8</v>
      </c>
      <c r="G84" s="6">
        <v>725</v>
      </c>
      <c r="H84" s="6">
        <v>730</v>
      </c>
      <c r="I84" s="6">
        <v>735</v>
      </c>
      <c r="J84" s="6">
        <v>740</v>
      </c>
      <c r="K84" s="6">
        <v>745</v>
      </c>
      <c r="L84" s="6">
        <v>750</v>
      </c>
      <c r="M84" s="6">
        <v>755</v>
      </c>
      <c r="N84" s="6">
        <v>760</v>
      </c>
      <c r="O84" s="6">
        <v>765</v>
      </c>
    </row>
    <row r="85" spans="1:15" ht="38.25">
      <c r="A85" s="12">
        <v>4</v>
      </c>
      <c r="B85" s="12">
        <v>10</v>
      </c>
      <c r="C85" s="1" t="s">
        <v>123</v>
      </c>
      <c r="D85" s="44" t="s">
        <v>126</v>
      </c>
      <c r="E85" s="45" t="s">
        <v>244</v>
      </c>
      <c r="F85" s="45">
        <v>0.23</v>
      </c>
      <c r="G85" s="29">
        <v>0.25</v>
      </c>
      <c r="H85" s="29">
        <v>0.25</v>
      </c>
      <c r="I85" s="45">
        <v>0.24</v>
      </c>
      <c r="J85" s="45">
        <v>0.23</v>
      </c>
      <c r="K85" s="45">
        <v>0.22</v>
      </c>
      <c r="L85" s="45">
        <v>0.21</v>
      </c>
      <c r="M85" s="45">
        <v>0.2</v>
      </c>
      <c r="N85" s="45">
        <v>0.2</v>
      </c>
      <c r="O85" s="45">
        <v>0.19</v>
      </c>
    </row>
    <row r="86" spans="1:15" ht="63.75">
      <c r="A86" s="12">
        <v>4</v>
      </c>
      <c r="B86" s="12">
        <v>11</v>
      </c>
      <c r="C86" s="1" t="s">
        <v>124</v>
      </c>
      <c r="D86" s="44" t="s">
        <v>128</v>
      </c>
      <c r="E86" s="45" t="s">
        <v>245</v>
      </c>
      <c r="F86" s="45">
        <v>28.2</v>
      </c>
      <c r="G86" s="29">
        <v>28.6</v>
      </c>
      <c r="H86" s="29">
        <v>28.6</v>
      </c>
      <c r="I86" s="45">
        <v>28.5</v>
      </c>
      <c r="J86" s="45">
        <v>28.1</v>
      </c>
      <c r="K86" s="45">
        <v>27.3</v>
      </c>
      <c r="L86" s="45">
        <v>26.5</v>
      </c>
      <c r="M86" s="45">
        <v>25.4</v>
      </c>
      <c r="N86" s="45">
        <v>24.5</v>
      </c>
      <c r="O86" s="45">
        <v>23.5</v>
      </c>
    </row>
    <row r="87" spans="1:15" ht="104.25" customHeight="1">
      <c r="A87" s="12">
        <v>4</v>
      </c>
      <c r="B87" s="12">
        <v>12</v>
      </c>
      <c r="C87" s="1" t="s">
        <v>125</v>
      </c>
      <c r="D87" s="44" t="s">
        <v>129</v>
      </c>
      <c r="E87" s="45" t="s">
        <v>246</v>
      </c>
      <c r="F87" s="45" t="s">
        <v>53</v>
      </c>
      <c r="G87" s="45">
        <v>5</v>
      </c>
      <c r="H87" s="45">
        <v>6</v>
      </c>
      <c r="I87" s="45">
        <v>7</v>
      </c>
      <c r="J87" s="45">
        <v>8</v>
      </c>
      <c r="K87" s="45">
        <v>9</v>
      </c>
      <c r="L87" s="45">
        <v>10</v>
      </c>
      <c r="M87" s="45">
        <v>11</v>
      </c>
      <c r="N87" s="45">
        <v>13</v>
      </c>
      <c r="O87" s="45">
        <v>15</v>
      </c>
    </row>
    <row r="88" spans="1:15" ht="25.5">
      <c r="A88" s="12">
        <v>4</v>
      </c>
      <c r="B88" s="12">
        <v>13</v>
      </c>
      <c r="C88" s="1" t="s">
        <v>127</v>
      </c>
      <c r="D88" s="44" t="s">
        <v>130</v>
      </c>
      <c r="E88" s="45" t="s">
        <v>199</v>
      </c>
      <c r="F88" s="6">
        <v>95</v>
      </c>
      <c r="G88" s="6">
        <v>95</v>
      </c>
      <c r="H88" s="6">
        <v>95.5</v>
      </c>
      <c r="I88" s="6">
        <v>96</v>
      </c>
      <c r="J88" s="6">
        <v>96.5</v>
      </c>
      <c r="K88" s="6">
        <v>97</v>
      </c>
      <c r="L88" s="6">
        <v>97.5</v>
      </c>
      <c r="M88" s="6">
        <v>98</v>
      </c>
      <c r="N88" s="6">
        <v>98.5</v>
      </c>
      <c r="O88" s="6">
        <v>99</v>
      </c>
    </row>
    <row r="89" spans="1:15" s="24" customFormat="1" ht="25.5" customHeight="1">
      <c r="A89" s="22"/>
      <c r="B89" s="23"/>
      <c r="C89" s="116" t="s">
        <v>131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8"/>
    </row>
    <row r="90" spans="1:15">
      <c r="A90" s="12">
        <v>5</v>
      </c>
      <c r="B90" s="12">
        <v>1</v>
      </c>
      <c r="C90" s="1" t="s">
        <v>132</v>
      </c>
      <c r="D90" s="44" t="s">
        <v>133</v>
      </c>
      <c r="E90" s="45" t="s">
        <v>199</v>
      </c>
      <c r="F90" s="45">
        <v>3.5</v>
      </c>
      <c r="G90" s="29">
        <v>6</v>
      </c>
      <c r="H90" s="29">
        <v>9</v>
      </c>
      <c r="I90" s="45">
        <v>13</v>
      </c>
      <c r="J90" s="45">
        <v>17</v>
      </c>
      <c r="K90" s="45">
        <v>21</v>
      </c>
      <c r="L90" s="45">
        <v>26</v>
      </c>
      <c r="M90" s="45">
        <v>31</v>
      </c>
      <c r="N90" s="45">
        <v>36</v>
      </c>
      <c r="O90" s="45" t="s">
        <v>134</v>
      </c>
    </row>
    <row r="91" spans="1:15">
      <c r="A91" s="12">
        <v>5</v>
      </c>
      <c r="B91" s="12">
        <v>2</v>
      </c>
      <c r="C91" s="1" t="s">
        <v>135</v>
      </c>
      <c r="D91" s="44" t="s">
        <v>136</v>
      </c>
      <c r="E91" s="45" t="s">
        <v>199</v>
      </c>
      <c r="F91" s="6">
        <v>1</v>
      </c>
      <c r="G91" s="29">
        <v>1.9</v>
      </c>
      <c r="H91" s="29">
        <v>4</v>
      </c>
      <c r="I91" s="45">
        <v>6</v>
      </c>
      <c r="J91" s="45">
        <v>9</v>
      </c>
      <c r="K91" s="45">
        <v>12</v>
      </c>
      <c r="L91" s="45">
        <v>15</v>
      </c>
      <c r="M91" s="45">
        <v>17</v>
      </c>
      <c r="N91" s="45">
        <v>21</v>
      </c>
      <c r="O91" s="45" t="s">
        <v>137</v>
      </c>
    </row>
    <row r="92" spans="1:15" ht="25.5">
      <c r="A92" s="12">
        <v>5</v>
      </c>
      <c r="B92" s="12">
        <v>3</v>
      </c>
      <c r="C92" s="1" t="s">
        <v>138</v>
      </c>
      <c r="D92" s="44" t="s">
        <v>247</v>
      </c>
      <c r="E92" s="45" t="s">
        <v>199</v>
      </c>
      <c r="F92" s="45">
        <v>68</v>
      </c>
      <c r="G92" s="45">
        <v>70</v>
      </c>
      <c r="H92" s="45">
        <v>72</v>
      </c>
      <c r="I92" s="45">
        <v>74</v>
      </c>
      <c r="J92" s="45">
        <v>76</v>
      </c>
      <c r="K92" s="45">
        <v>78</v>
      </c>
      <c r="L92" s="45">
        <v>80</v>
      </c>
      <c r="M92" s="45">
        <v>82</v>
      </c>
      <c r="N92" s="45">
        <v>85</v>
      </c>
      <c r="O92" s="45">
        <v>85</v>
      </c>
    </row>
    <row r="93" spans="1:15" s="24" customFormat="1" ht="21.75" customHeight="1">
      <c r="A93" s="22"/>
      <c r="B93" s="23"/>
      <c r="C93" s="116" t="s">
        <v>139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</row>
    <row r="94" spans="1:15" ht="31.5" customHeight="1">
      <c r="A94" s="12">
        <v>6</v>
      </c>
      <c r="B94" s="12">
        <v>1</v>
      </c>
      <c r="C94" s="1" t="s">
        <v>140</v>
      </c>
      <c r="D94" s="50" t="s">
        <v>256</v>
      </c>
      <c r="E94" s="45" t="s">
        <v>263</v>
      </c>
      <c r="F94" s="33" t="s">
        <v>53</v>
      </c>
      <c r="G94" s="33" t="s">
        <v>53</v>
      </c>
      <c r="H94" s="33" t="s">
        <v>53</v>
      </c>
      <c r="I94" s="51">
        <v>0.85</v>
      </c>
      <c r="J94" s="51">
        <v>1.7</v>
      </c>
      <c r="K94" s="51">
        <v>4.4000000000000004</v>
      </c>
      <c r="L94" s="51">
        <v>6.1</v>
      </c>
      <c r="M94" s="51">
        <v>7</v>
      </c>
      <c r="N94" s="51">
        <v>8.5</v>
      </c>
      <c r="O94" s="52">
        <v>10</v>
      </c>
    </row>
    <row r="95" spans="1:15" ht="27.75" customHeight="1">
      <c r="A95" s="12">
        <v>6</v>
      </c>
      <c r="B95" s="12">
        <v>2</v>
      </c>
      <c r="C95" s="1" t="s">
        <v>141</v>
      </c>
      <c r="D95" s="50" t="s">
        <v>257</v>
      </c>
      <c r="E95" s="45" t="s">
        <v>198</v>
      </c>
      <c r="F95" s="4" t="s">
        <v>53</v>
      </c>
      <c r="G95" s="4" t="s">
        <v>53</v>
      </c>
      <c r="H95" s="4" t="s">
        <v>53</v>
      </c>
      <c r="I95" s="34">
        <v>1.6</v>
      </c>
      <c r="J95" s="34">
        <v>1.68</v>
      </c>
      <c r="K95" s="34">
        <v>1.76</v>
      </c>
      <c r="L95" s="34">
        <v>1.84</v>
      </c>
      <c r="M95" s="34">
        <v>1.92</v>
      </c>
      <c r="N95" s="34">
        <v>2</v>
      </c>
      <c r="O95" s="34">
        <v>2.08</v>
      </c>
    </row>
    <row r="96" spans="1:15" s="24" customFormat="1" ht="21.75" customHeight="1">
      <c r="A96" s="22"/>
      <c r="B96" s="23"/>
      <c r="C96" s="116" t="s">
        <v>142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8"/>
    </row>
    <row r="97" spans="1:15" s="62" customFormat="1" ht="44.25" customHeight="1">
      <c r="A97" s="65">
        <v>7</v>
      </c>
      <c r="B97" s="65">
        <v>3</v>
      </c>
      <c r="C97" s="54" t="s">
        <v>143</v>
      </c>
      <c r="D97" s="56" t="s">
        <v>280</v>
      </c>
      <c r="E97" s="55" t="s">
        <v>100</v>
      </c>
      <c r="F97" s="54" t="s">
        <v>144</v>
      </c>
      <c r="G97" s="54" t="s">
        <v>145</v>
      </c>
      <c r="H97" s="54" t="s">
        <v>146</v>
      </c>
      <c r="I97" s="54" t="s">
        <v>147</v>
      </c>
      <c r="J97" s="54" t="s">
        <v>147</v>
      </c>
      <c r="K97" s="54" t="s">
        <v>148</v>
      </c>
      <c r="L97" s="54" t="s">
        <v>148</v>
      </c>
      <c r="M97" s="54" t="s">
        <v>148</v>
      </c>
      <c r="N97" s="54" t="s">
        <v>148</v>
      </c>
      <c r="O97" s="54" t="s">
        <v>148</v>
      </c>
    </row>
    <row r="98" spans="1:15" s="62" customFormat="1" ht="45" customHeight="1">
      <c r="A98" s="65">
        <v>7</v>
      </c>
      <c r="B98" s="65">
        <v>4</v>
      </c>
      <c r="C98" s="54" t="s">
        <v>149</v>
      </c>
      <c r="D98" s="56" t="s">
        <v>281</v>
      </c>
      <c r="E98" s="55" t="s">
        <v>100</v>
      </c>
      <c r="F98" s="54" t="s">
        <v>150</v>
      </c>
      <c r="G98" s="54" t="s">
        <v>151</v>
      </c>
      <c r="H98" s="54" t="s">
        <v>152</v>
      </c>
      <c r="I98" s="54" t="s">
        <v>153</v>
      </c>
      <c r="J98" s="54" t="s">
        <v>153</v>
      </c>
      <c r="K98" s="54" t="s">
        <v>154</v>
      </c>
      <c r="L98" s="54" t="s">
        <v>154</v>
      </c>
      <c r="M98" s="54" t="s">
        <v>154</v>
      </c>
      <c r="N98" s="54" t="s">
        <v>154</v>
      </c>
      <c r="O98" s="54" t="s">
        <v>154</v>
      </c>
    </row>
    <row r="99" spans="1:15" s="62" customFormat="1" ht="47.25" customHeight="1">
      <c r="A99" s="65">
        <v>7</v>
      </c>
      <c r="B99" s="65">
        <v>5</v>
      </c>
      <c r="C99" s="54" t="s">
        <v>155</v>
      </c>
      <c r="D99" s="56" t="s">
        <v>282</v>
      </c>
      <c r="E99" s="55" t="s">
        <v>100</v>
      </c>
      <c r="F99" s="54" t="s">
        <v>156</v>
      </c>
      <c r="G99" s="54" t="s">
        <v>157</v>
      </c>
      <c r="H99" s="54" t="s">
        <v>158</v>
      </c>
      <c r="I99" s="54" t="s">
        <v>159</v>
      </c>
      <c r="J99" s="54" t="s">
        <v>159</v>
      </c>
      <c r="K99" s="54" t="s">
        <v>160</v>
      </c>
      <c r="L99" s="54" t="s">
        <v>160</v>
      </c>
      <c r="M99" s="54" t="s">
        <v>160</v>
      </c>
      <c r="N99" s="54" t="s">
        <v>160</v>
      </c>
      <c r="O99" s="54" t="s">
        <v>160</v>
      </c>
    </row>
    <row r="100" spans="1:15" s="62" customFormat="1" ht="42.75" customHeight="1">
      <c r="A100" s="65">
        <v>7</v>
      </c>
      <c r="B100" s="65">
        <v>6</v>
      </c>
      <c r="C100" s="54" t="s">
        <v>161</v>
      </c>
      <c r="D100" s="56" t="s">
        <v>283</v>
      </c>
      <c r="E100" s="55" t="s">
        <v>100</v>
      </c>
      <c r="F100" s="54" t="s">
        <v>162</v>
      </c>
      <c r="G100" s="54" t="s">
        <v>163</v>
      </c>
      <c r="H100" s="54" t="s">
        <v>163</v>
      </c>
      <c r="I100" s="54" t="s">
        <v>163</v>
      </c>
      <c r="J100" s="54" t="s">
        <v>163</v>
      </c>
      <c r="K100" s="54" t="s">
        <v>163</v>
      </c>
      <c r="L100" s="54" t="s">
        <v>163</v>
      </c>
      <c r="M100" s="54" t="s">
        <v>163</v>
      </c>
      <c r="N100" s="54" t="s">
        <v>163</v>
      </c>
      <c r="O100" s="54" t="s">
        <v>163</v>
      </c>
    </row>
    <row r="101" spans="1:15" s="62" customFormat="1" ht="42" customHeight="1">
      <c r="A101" s="65">
        <v>7</v>
      </c>
      <c r="B101" s="65">
        <v>8</v>
      </c>
      <c r="C101" s="54" t="s">
        <v>164</v>
      </c>
      <c r="D101" s="56" t="s">
        <v>284</v>
      </c>
      <c r="E101" s="55" t="s">
        <v>199</v>
      </c>
      <c r="F101" s="57">
        <v>20</v>
      </c>
      <c r="G101" s="57">
        <v>20</v>
      </c>
      <c r="H101" s="57">
        <v>30</v>
      </c>
      <c r="I101" s="57">
        <v>40</v>
      </c>
      <c r="J101" s="57">
        <v>30</v>
      </c>
      <c r="K101" s="57">
        <v>20</v>
      </c>
      <c r="L101" s="57">
        <v>20</v>
      </c>
      <c r="M101" s="57">
        <v>20</v>
      </c>
      <c r="N101" s="57">
        <v>20</v>
      </c>
      <c r="O101" s="57">
        <v>20</v>
      </c>
    </row>
    <row r="102" spans="1:15">
      <c r="A102" s="12">
        <v>7</v>
      </c>
      <c r="B102" s="12">
        <v>9</v>
      </c>
      <c r="C102" s="1" t="s">
        <v>165</v>
      </c>
      <c r="D102" s="44" t="s">
        <v>166</v>
      </c>
      <c r="E102" s="45" t="s">
        <v>44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20</v>
      </c>
      <c r="L102" s="8">
        <v>20</v>
      </c>
      <c r="M102" s="8">
        <v>20</v>
      </c>
      <c r="N102" s="8">
        <v>20</v>
      </c>
      <c r="O102" s="8">
        <v>0</v>
      </c>
    </row>
    <row r="103" spans="1:15" ht="25.5">
      <c r="A103" s="12">
        <v>7</v>
      </c>
      <c r="B103" s="12">
        <v>10</v>
      </c>
      <c r="C103" s="1" t="s">
        <v>167</v>
      </c>
      <c r="D103" s="44" t="s">
        <v>168</v>
      </c>
      <c r="E103" s="45" t="s">
        <v>169</v>
      </c>
      <c r="F103" s="8">
        <v>40000</v>
      </c>
      <c r="G103" s="8">
        <v>40000</v>
      </c>
      <c r="H103" s="8">
        <v>40000</v>
      </c>
      <c r="I103" s="8">
        <v>40000</v>
      </c>
      <c r="J103" s="8">
        <v>40000</v>
      </c>
      <c r="K103" s="8">
        <v>90000</v>
      </c>
      <c r="L103" s="8">
        <v>190000</v>
      </c>
      <c r="M103" s="8">
        <v>290000</v>
      </c>
      <c r="N103" s="8">
        <v>300000</v>
      </c>
      <c r="O103" s="8">
        <v>300000</v>
      </c>
    </row>
    <row r="104" spans="1:15" ht="63.75">
      <c r="A104" s="12">
        <v>7</v>
      </c>
      <c r="B104" s="12">
        <v>11</v>
      </c>
      <c r="C104" s="1" t="s">
        <v>170</v>
      </c>
      <c r="D104" s="56" t="s">
        <v>171</v>
      </c>
      <c r="E104" s="55" t="s">
        <v>199</v>
      </c>
      <c r="F104" s="58">
        <v>70</v>
      </c>
      <c r="G104" s="59">
        <v>72</v>
      </c>
      <c r="H104" s="59">
        <v>75</v>
      </c>
      <c r="I104" s="59">
        <v>78</v>
      </c>
      <c r="J104" s="59">
        <v>80</v>
      </c>
      <c r="K104" s="59">
        <v>83</v>
      </c>
      <c r="L104" s="59">
        <v>86</v>
      </c>
      <c r="M104" s="59">
        <v>90</v>
      </c>
      <c r="N104" s="59">
        <v>94</v>
      </c>
      <c r="O104" s="59">
        <v>98</v>
      </c>
    </row>
    <row r="105" spans="1:15">
      <c r="A105" s="12">
        <v>7</v>
      </c>
      <c r="B105" s="12">
        <v>12</v>
      </c>
      <c r="C105" s="1" t="s">
        <v>172</v>
      </c>
      <c r="D105" s="44" t="s">
        <v>173</v>
      </c>
      <c r="E105" s="45" t="s">
        <v>199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35">
        <v>20</v>
      </c>
      <c r="M105" s="35">
        <v>40</v>
      </c>
      <c r="N105" s="35">
        <v>60</v>
      </c>
      <c r="O105" s="35">
        <v>80</v>
      </c>
    </row>
    <row r="106" spans="1:15" s="20" customFormat="1">
      <c r="A106" s="12">
        <v>7</v>
      </c>
      <c r="B106" s="12">
        <v>19</v>
      </c>
      <c r="C106" s="1" t="s">
        <v>174</v>
      </c>
      <c r="D106" s="44" t="s">
        <v>266</v>
      </c>
      <c r="E106" s="45" t="s">
        <v>44</v>
      </c>
      <c r="F106" s="45">
        <v>0</v>
      </c>
      <c r="G106" s="45">
        <v>0</v>
      </c>
      <c r="H106" s="45">
        <v>10</v>
      </c>
      <c r="I106" s="45">
        <v>40</v>
      </c>
      <c r="J106" s="45">
        <v>46</v>
      </c>
      <c r="K106" s="45">
        <v>0</v>
      </c>
      <c r="L106" s="45">
        <v>8</v>
      </c>
      <c r="M106" s="45">
        <v>0</v>
      </c>
      <c r="N106" s="45">
        <v>0</v>
      </c>
      <c r="O106" s="45">
        <v>0</v>
      </c>
    </row>
    <row r="107" spans="1:15" s="24" customFormat="1" ht="21.75" customHeight="1">
      <c r="A107" s="22"/>
      <c r="B107" s="23"/>
      <c r="C107" s="116" t="s">
        <v>175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8"/>
    </row>
    <row r="108" spans="1:15" s="20" customFormat="1" ht="25.5">
      <c r="A108" s="12">
        <v>8</v>
      </c>
      <c r="B108" s="12">
        <v>1</v>
      </c>
      <c r="C108" s="1" t="s">
        <v>214</v>
      </c>
      <c r="D108" s="39" t="s">
        <v>176</v>
      </c>
      <c r="E108" s="45" t="s">
        <v>44</v>
      </c>
      <c r="F108" s="45">
        <v>0</v>
      </c>
      <c r="G108" s="45">
        <v>0</v>
      </c>
      <c r="H108" s="45">
        <v>5</v>
      </c>
      <c r="I108" s="45">
        <v>10</v>
      </c>
      <c r="J108" s="45">
        <v>10</v>
      </c>
      <c r="K108" s="45">
        <v>22</v>
      </c>
      <c r="L108" s="45">
        <v>29</v>
      </c>
      <c r="M108" s="45">
        <v>36</v>
      </c>
      <c r="N108" s="45">
        <v>43</v>
      </c>
      <c r="O108" s="45">
        <v>50</v>
      </c>
    </row>
    <row r="109" spans="1:15" s="24" customFormat="1" ht="27" customHeight="1">
      <c r="A109" s="22"/>
      <c r="B109" s="23"/>
      <c r="C109" s="116" t="s">
        <v>177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8"/>
    </row>
    <row r="110" spans="1:15" s="75" customFormat="1" ht="38.25">
      <c r="A110" s="65">
        <v>9</v>
      </c>
      <c r="B110" s="65">
        <v>1</v>
      </c>
      <c r="C110" s="54" t="s">
        <v>215</v>
      </c>
      <c r="D110" s="66" t="s">
        <v>178</v>
      </c>
      <c r="E110" s="55" t="s">
        <v>199</v>
      </c>
      <c r="F110" s="73">
        <v>47</v>
      </c>
      <c r="G110" s="73">
        <v>100</v>
      </c>
      <c r="H110" s="73">
        <v>100</v>
      </c>
      <c r="I110" s="73">
        <v>100</v>
      </c>
      <c r="J110" s="73">
        <v>100</v>
      </c>
      <c r="K110" s="73">
        <v>100</v>
      </c>
      <c r="L110" s="73">
        <v>100</v>
      </c>
      <c r="M110" s="73">
        <v>100</v>
      </c>
      <c r="N110" s="73">
        <v>100</v>
      </c>
      <c r="O110" s="73">
        <v>100</v>
      </c>
    </row>
    <row r="111" spans="1:15" s="62" customFormat="1" ht="19.5" customHeight="1">
      <c r="A111" s="60">
        <v>9</v>
      </c>
      <c r="B111" s="60">
        <v>3</v>
      </c>
      <c r="C111" s="54" t="s">
        <v>216</v>
      </c>
      <c r="D111" s="56" t="s">
        <v>180</v>
      </c>
      <c r="E111" s="55" t="s">
        <v>199</v>
      </c>
      <c r="F111" s="74" t="s">
        <v>273</v>
      </c>
      <c r="G111" s="74" t="s">
        <v>273</v>
      </c>
      <c r="H111" s="74" t="s">
        <v>273</v>
      </c>
      <c r="I111" s="74" t="s">
        <v>273</v>
      </c>
      <c r="J111" s="74" t="s">
        <v>273</v>
      </c>
      <c r="K111" s="74" t="s">
        <v>273</v>
      </c>
      <c r="L111" s="74" t="s">
        <v>273</v>
      </c>
      <c r="M111" s="74" t="s">
        <v>273</v>
      </c>
      <c r="N111" s="74" t="s">
        <v>273</v>
      </c>
      <c r="O111" s="74" t="s">
        <v>273</v>
      </c>
    </row>
    <row r="112" spans="1:15" s="62" customFormat="1" ht="18.75" customHeight="1">
      <c r="A112" s="60"/>
      <c r="B112" s="60"/>
      <c r="C112" s="54" t="s">
        <v>179</v>
      </c>
      <c r="D112" s="56" t="s">
        <v>223</v>
      </c>
      <c r="E112" s="55" t="s">
        <v>199</v>
      </c>
      <c r="F112" s="73">
        <v>100</v>
      </c>
      <c r="G112" s="73">
        <v>100</v>
      </c>
      <c r="H112" s="73">
        <v>100</v>
      </c>
      <c r="I112" s="73">
        <v>100</v>
      </c>
      <c r="J112" s="73">
        <v>100</v>
      </c>
      <c r="K112" s="73">
        <v>100</v>
      </c>
      <c r="L112" s="73">
        <v>100</v>
      </c>
      <c r="M112" s="73">
        <v>100</v>
      </c>
      <c r="N112" s="73">
        <v>100</v>
      </c>
      <c r="O112" s="73">
        <v>100</v>
      </c>
    </row>
    <row r="113" spans="1:256" s="60" customFormat="1" ht="24" customHeight="1">
      <c r="A113" s="76"/>
      <c r="B113" s="77"/>
      <c r="C113" s="127" t="s">
        <v>181</v>
      </c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9"/>
    </row>
    <row r="114" spans="1:256" ht="25.5">
      <c r="A114" s="12">
        <v>10</v>
      </c>
      <c r="B114" s="12">
        <v>1</v>
      </c>
      <c r="C114" s="1" t="s">
        <v>217</v>
      </c>
      <c r="D114" s="39" t="s">
        <v>183</v>
      </c>
      <c r="E114" s="29" t="s">
        <v>199</v>
      </c>
      <c r="F114" s="2">
        <v>97.9</v>
      </c>
      <c r="G114" s="2">
        <v>98</v>
      </c>
      <c r="H114" s="2">
        <v>98</v>
      </c>
      <c r="I114" s="2">
        <v>98.1</v>
      </c>
      <c r="J114" s="2">
        <v>98.1</v>
      </c>
      <c r="K114" s="2">
        <v>98.1</v>
      </c>
      <c r="L114" s="2">
        <v>98.1</v>
      </c>
      <c r="M114" s="2">
        <v>98.2</v>
      </c>
      <c r="N114" s="2">
        <v>98.2</v>
      </c>
      <c r="O114" s="2">
        <v>98.2</v>
      </c>
    </row>
    <row r="115" spans="1:256">
      <c r="A115" s="24">
        <v>10</v>
      </c>
      <c r="B115" s="12">
        <v>2</v>
      </c>
      <c r="C115" s="1" t="s">
        <v>184</v>
      </c>
      <c r="D115" s="44" t="s">
        <v>185</v>
      </c>
      <c r="E115" s="29" t="s">
        <v>199</v>
      </c>
      <c r="F115" s="2">
        <v>70.3</v>
      </c>
      <c r="G115" s="2">
        <v>70.3</v>
      </c>
      <c r="H115" s="2">
        <v>70.5</v>
      </c>
      <c r="I115" s="2">
        <v>70.599999999999994</v>
      </c>
      <c r="J115" s="2">
        <v>70.7</v>
      </c>
      <c r="K115" s="2">
        <v>70.8</v>
      </c>
      <c r="L115" s="2">
        <v>70.8</v>
      </c>
      <c r="M115" s="2">
        <v>70.900000000000006</v>
      </c>
      <c r="N115" s="2">
        <v>70.900000000000006</v>
      </c>
      <c r="O115" s="2">
        <v>70.900000000000006</v>
      </c>
    </row>
    <row r="116" spans="1:256">
      <c r="A116" s="24">
        <v>10</v>
      </c>
      <c r="B116" s="12">
        <v>4</v>
      </c>
      <c r="C116" s="1" t="s">
        <v>182</v>
      </c>
      <c r="D116" s="44" t="s">
        <v>187</v>
      </c>
      <c r="E116" s="29" t="s">
        <v>100</v>
      </c>
      <c r="F116" s="8">
        <v>7274</v>
      </c>
      <c r="G116" s="8">
        <v>7275</v>
      </c>
      <c r="H116" s="8">
        <v>7280</v>
      </c>
      <c r="I116" s="8">
        <v>7290</v>
      </c>
      <c r="J116" s="8">
        <v>7300</v>
      </c>
      <c r="K116" s="8">
        <v>7310</v>
      </c>
      <c r="L116" s="8">
        <v>7315</v>
      </c>
      <c r="M116" s="8">
        <v>7320</v>
      </c>
      <c r="N116" s="8">
        <v>7325</v>
      </c>
      <c r="O116" s="8">
        <v>7330</v>
      </c>
    </row>
    <row r="117" spans="1:256" ht="38.25">
      <c r="A117" s="12">
        <v>10</v>
      </c>
      <c r="B117" s="12">
        <v>5</v>
      </c>
      <c r="C117" s="1" t="s">
        <v>186</v>
      </c>
      <c r="D117" s="44" t="s">
        <v>189</v>
      </c>
      <c r="E117" s="29" t="s">
        <v>44</v>
      </c>
      <c r="F117" s="8">
        <v>17</v>
      </c>
      <c r="G117" s="8">
        <v>19</v>
      </c>
      <c r="H117" s="8">
        <v>20</v>
      </c>
      <c r="I117" s="8">
        <v>21</v>
      </c>
      <c r="J117" s="8">
        <v>21</v>
      </c>
      <c r="K117" s="8">
        <v>21</v>
      </c>
      <c r="L117" s="8">
        <v>22</v>
      </c>
      <c r="M117" s="8">
        <v>22</v>
      </c>
      <c r="N117" s="8">
        <v>22</v>
      </c>
      <c r="O117" s="8">
        <v>22</v>
      </c>
    </row>
    <row r="118" spans="1:256" ht="25.5">
      <c r="A118" s="22">
        <v>10</v>
      </c>
      <c r="B118" s="12">
        <v>6</v>
      </c>
      <c r="C118" s="1" t="s">
        <v>194</v>
      </c>
      <c r="D118" s="44" t="s">
        <v>191</v>
      </c>
      <c r="E118" s="29" t="s">
        <v>199</v>
      </c>
      <c r="F118" s="2">
        <v>80</v>
      </c>
      <c r="G118" s="2">
        <v>100</v>
      </c>
      <c r="H118" s="2">
        <v>100</v>
      </c>
      <c r="I118" s="2">
        <v>100</v>
      </c>
      <c r="J118" s="2">
        <v>100</v>
      </c>
      <c r="K118" s="2">
        <v>100</v>
      </c>
      <c r="L118" s="2">
        <v>100</v>
      </c>
      <c r="M118" s="2">
        <v>100</v>
      </c>
      <c r="N118" s="2">
        <v>100</v>
      </c>
      <c r="O118" s="2">
        <v>100</v>
      </c>
    </row>
    <row r="119" spans="1:256" s="62" customFormat="1" ht="38.25">
      <c r="A119" s="65">
        <v>10</v>
      </c>
      <c r="B119" s="65">
        <v>7</v>
      </c>
      <c r="C119" s="54" t="s">
        <v>188</v>
      </c>
      <c r="D119" s="56" t="s">
        <v>193</v>
      </c>
      <c r="E119" s="58" t="s">
        <v>44</v>
      </c>
      <c r="F119" s="57">
        <v>7</v>
      </c>
      <c r="G119" s="57">
        <v>18</v>
      </c>
      <c r="H119" s="57">
        <v>20</v>
      </c>
      <c r="I119" s="57">
        <v>24</v>
      </c>
      <c r="J119" s="57">
        <v>28</v>
      </c>
      <c r="K119" s="57">
        <v>30</v>
      </c>
      <c r="L119" s="57">
        <v>35</v>
      </c>
      <c r="M119" s="57">
        <v>40</v>
      </c>
      <c r="N119" s="57">
        <v>45</v>
      </c>
      <c r="O119" s="57">
        <v>50</v>
      </c>
    </row>
    <row r="120" spans="1:256" s="62" customFormat="1" ht="51">
      <c r="A120" s="65">
        <v>10</v>
      </c>
      <c r="B120" s="65">
        <v>8</v>
      </c>
      <c r="C120" s="54" t="s">
        <v>190</v>
      </c>
      <c r="D120" s="56" t="s">
        <v>224</v>
      </c>
      <c r="E120" s="58" t="s">
        <v>44</v>
      </c>
      <c r="F120" s="57">
        <v>350</v>
      </c>
      <c r="G120" s="57">
        <v>350</v>
      </c>
      <c r="H120" s="57">
        <v>350</v>
      </c>
      <c r="I120" s="57">
        <v>350</v>
      </c>
      <c r="J120" s="57">
        <v>350</v>
      </c>
      <c r="K120" s="57">
        <v>350</v>
      </c>
      <c r="L120" s="57">
        <v>350</v>
      </c>
      <c r="M120" s="57">
        <v>350</v>
      </c>
      <c r="N120" s="57">
        <v>350</v>
      </c>
      <c r="O120" s="57">
        <v>350</v>
      </c>
    </row>
    <row r="121" spans="1:256" s="62" customFormat="1">
      <c r="A121" s="76">
        <v>10</v>
      </c>
      <c r="B121" s="60">
        <v>9</v>
      </c>
      <c r="C121" s="54" t="s">
        <v>192</v>
      </c>
      <c r="D121" s="56" t="s">
        <v>195</v>
      </c>
      <c r="E121" s="55" t="s">
        <v>44</v>
      </c>
      <c r="F121" s="57"/>
      <c r="G121" s="57">
        <v>6</v>
      </c>
      <c r="H121" s="57">
        <v>8</v>
      </c>
      <c r="I121" s="57">
        <v>8</v>
      </c>
      <c r="J121" s="57">
        <v>9</v>
      </c>
      <c r="K121" s="57">
        <v>9</v>
      </c>
      <c r="L121" s="57">
        <v>7</v>
      </c>
      <c r="M121" s="57">
        <v>8</v>
      </c>
      <c r="N121" s="57">
        <v>6</v>
      </c>
      <c r="O121" s="57">
        <v>9</v>
      </c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</row>
    <row r="122" spans="1:256" s="62" customFormat="1" ht="71.25" customHeight="1">
      <c r="A122" s="79" t="s">
        <v>270</v>
      </c>
      <c r="B122" s="80" t="s">
        <v>271</v>
      </c>
      <c r="C122" s="79" t="s">
        <v>270</v>
      </c>
      <c r="D122" s="56" t="s">
        <v>271</v>
      </c>
      <c r="E122" s="55" t="s">
        <v>272</v>
      </c>
      <c r="F122" s="55"/>
      <c r="G122" s="55"/>
      <c r="H122" s="55">
        <v>5</v>
      </c>
      <c r="I122" s="55">
        <v>8</v>
      </c>
      <c r="J122" s="55">
        <v>10</v>
      </c>
      <c r="K122" s="55">
        <v>4</v>
      </c>
      <c r="L122" s="55">
        <v>5</v>
      </c>
      <c r="M122" s="55">
        <v>5</v>
      </c>
      <c r="N122" s="55">
        <v>6</v>
      </c>
      <c r="O122" s="55">
        <v>5</v>
      </c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2"/>
      <c r="AN122" s="55"/>
      <c r="AO122" s="79"/>
      <c r="AP122" s="80"/>
      <c r="AQ122" s="79"/>
      <c r="AR122" s="80"/>
      <c r="AS122" s="79"/>
      <c r="AT122" s="80"/>
      <c r="AU122" s="79"/>
      <c r="AV122" s="80"/>
      <c r="AW122" s="79"/>
      <c r="AX122" s="80"/>
      <c r="AY122" s="79"/>
      <c r="AZ122" s="80"/>
      <c r="BA122" s="79"/>
      <c r="BB122" s="80"/>
      <c r="BC122" s="79"/>
      <c r="BD122" s="80"/>
      <c r="BE122" s="79"/>
      <c r="BF122" s="80"/>
      <c r="BG122" s="79"/>
      <c r="BH122" s="80"/>
      <c r="BI122" s="79"/>
      <c r="BJ122" s="80"/>
      <c r="BK122" s="79"/>
      <c r="BL122" s="80"/>
      <c r="BM122" s="79"/>
      <c r="BN122" s="80"/>
      <c r="BO122" s="79"/>
      <c r="BP122" s="80"/>
      <c r="BQ122" s="79"/>
      <c r="BR122" s="80"/>
      <c r="BS122" s="79"/>
      <c r="BT122" s="80"/>
      <c r="BU122" s="79"/>
      <c r="BV122" s="80"/>
      <c r="BW122" s="79"/>
      <c r="BX122" s="80"/>
      <c r="BY122" s="79"/>
      <c r="BZ122" s="80"/>
      <c r="CA122" s="79"/>
      <c r="CB122" s="80"/>
      <c r="CC122" s="79"/>
      <c r="CD122" s="80"/>
      <c r="CE122" s="79"/>
      <c r="CF122" s="80"/>
      <c r="CG122" s="79"/>
      <c r="CH122" s="80"/>
      <c r="CI122" s="79"/>
      <c r="CJ122" s="80"/>
      <c r="CK122" s="79"/>
      <c r="CL122" s="80"/>
      <c r="CM122" s="79"/>
      <c r="CN122" s="80"/>
      <c r="CO122" s="79"/>
      <c r="CP122" s="80"/>
      <c r="CQ122" s="79"/>
      <c r="CR122" s="80"/>
      <c r="CS122" s="79"/>
      <c r="CT122" s="80"/>
      <c r="CU122" s="79"/>
      <c r="CV122" s="80"/>
      <c r="CW122" s="79"/>
      <c r="CX122" s="80"/>
      <c r="CY122" s="79"/>
      <c r="CZ122" s="80"/>
      <c r="DA122" s="79"/>
      <c r="DB122" s="80"/>
      <c r="DC122" s="79"/>
      <c r="DD122" s="80"/>
      <c r="DE122" s="79"/>
      <c r="DF122" s="80"/>
      <c r="DG122" s="79"/>
      <c r="DH122" s="80"/>
      <c r="DI122" s="79"/>
      <c r="DJ122" s="80"/>
      <c r="DK122" s="79"/>
      <c r="DL122" s="80"/>
      <c r="DM122" s="79"/>
      <c r="DN122" s="80"/>
      <c r="DO122" s="79"/>
      <c r="DP122" s="80"/>
      <c r="DQ122" s="79"/>
      <c r="DR122" s="80"/>
      <c r="DS122" s="79"/>
      <c r="DT122" s="80"/>
      <c r="DU122" s="79"/>
      <c r="DV122" s="80"/>
      <c r="DW122" s="79"/>
      <c r="DX122" s="80"/>
      <c r="DY122" s="79"/>
      <c r="DZ122" s="80"/>
      <c r="EA122" s="79"/>
      <c r="EB122" s="80"/>
      <c r="EC122" s="79"/>
      <c r="ED122" s="80"/>
      <c r="EE122" s="79"/>
      <c r="EF122" s="80"/>
      <c r="EG122" s="79"/>
      <c r="EH122" s="80"/>
      <c r="EI122" s="79"/>
      <c r="EJ122" s="80"/>
      <c r="EK122" s="79"/>
      <c r="EL122" s="80"/>
      <c r="EM122" s="79"/>
      <c r="EN122" s="80"/>
      <c r="EO122" s="79"/>
      <c r="EP122" s="80"/>
      <c r="EQ122" s="79"/>
      <c r="ER122" s="80"/>
      <c r="ES122" s="79"/>
      <c r="ET122" s="80"/>
      <c r="EU122" s="79"/>
      <c r="EV122" s="80"/>
      <c r="EW122" s="79"/>
      <c r="EX122" s="80"/>
      <c r="EY122" s="79"/>
      <c r="EZ122" s="80"/>
      <c r="FA122" s="79"/>
      <c r="FB122" s="80"/>
      <c r="FC122" s="79"/>
      <c r="FD122" s="80"/>
      <c r="FE122" s="79"/>
      <c r="FF122" s="80"/>
      <c r="FG122" s="79"/>
      <c r="FH122" s="80"/>
      <c r="FI122" s="79"/>
      <c r="FJ122" s="80"/>
      <c r="FK122" s="79"/>
      <c r="FL122" s="80"/>
      <c r="FM122" s="79"/>
      <c r="FN122" s="80"/>
      <c r="FO122" s="79"/>
      <c r="FP122" s="80"/>
      <c r="FQ122" s="79"/>
      <c r="FR122" s="80"/>
      <c r="FS122" s="79"/>
      <c r="FT122" s="80"/>
      <c r="FU122" s="79"/>
      <c r="FV122" s="80"/>
      <c r="FW122" s="79"/>
      <c r="FX122" s="80"/>
      <c r="FY122" s="79"/>
      <c r="FZ122" s="80"/>
      <c r="GA122" s="79"/>
      <c r="GB122" s="80"/>
      <c r="GC122" s="79"/>
      <c r="GD122" s="80"/>
      <c r="GE122" s="79"/>
      <c r="GF122" s="80"/>
      <c r="GG122" s="79"/>
      <c r="GH122" s="80"/>
      <c r="GI122" s="79"/>
      <c r="GJ122" s="80"/>
      <c r="GK122" s="79"/>
      <c r="GL122" s="80"/>
      <c r="GM122" s="79"/>
      <c r="GN122" s="80"/>
      <c r="GO122" s="79"/>
      <c r="GP122" s="80"/>
      <c r="GQ122" s="79"/>
      <c r="GR122" s="80"/>
      <c r="GS122" s="79"/>
      <c r="GT122" s="80"/>
      <c r="GU122" s="79"/>
      <c r="GV122" s="80"/>
      <c r="GW122" s="79"/>
      <c r="GX122" s="80"/>
      <c r="GY122" s="79"/>
      <c r="GZ122" s="80"/>
      <c r="HA122" s="79"/>
      <c r="HB122" s="80"/>
      <c r="HC122" s="79"/>
      <c r="HD122" s="80"/>
      <c r="HE122" s="79"/>
      <c r="HF122" s="80"/>
      <c r="HG122" s="79"/>
      <c r="HH122" s="80"/>
      <c r="HI122" s="79"/>
      <c r="HJ122" s="80"/>
      <c r="HK122" s="79"/>
      <c r="HL122" s="80"/>
      <c r="HM122" s="79"/>
      <c r="HN122" s="80"/>
      <c r="HO122" s="79"/>
      <c r="HP122" s="80"/>
      <c r="HQ122" s="79"/>
      <c r="HR122" s="80"/>
      <c r="HS122" s="79"/>
      <c r="HT122" s="80"/>
      <c r="HU122" s="79"/>
      <c r="HV122" s="80"/>
      <c r="HW122" s="79"/>
      <c r="HX122" s="80"/>
      <c r="HY122" s="79"/>
      <c r="HZ122" s="80"/>
      <c r="IA122" s="79"/>
      <c r="IB122" s="80"/>
      <c r="IC122" s="79"/>
      <c r="ID122" s="80"/>
      <c r="IE122" s="79"/>
      <c r="IF122" s="80"/>
      <c r="IG122" s="79"/>
      <c r="IH122" s="80"/>
      <c r="II122" s="79"/>
      <c r="IJ122" s="80"/>
      <c r="IK122" s="79"/>
      <c r="IL122" s="80"/>
      <c r="IM122" s="79"/>
      <c r="IN122" s="80"/>
      <c r="IO122" s="79"/>
      <c r="IP122" s="80"/>
      <c r="IQ122" s="79"/>
      <c r="IR122" s="80"/>
      <c r="IS122" s="79"/>
      <c r="IT122" s="80"/>
      <c r="IU122" s="79"/>
      <c r="IV122" s="80"/>
    </row>
    <row r="123" spans="1:256" s="60" customFormat="1" ht="22.5" customHeight="1">
      <c r="A123" s="76"/>
      <c r="B123" s="77"/>
      <c r="C123" s="127" t="s">
        <v>196</v>
      </c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9"/>
    </row>
    <row r="124" spans="1:256" s="62" customFormat="1" ht="25.5">
      <c r="A124" s="60">
        <v>11</v>
      </c>
      <c r="B124" s="60">
        <v>1</v>
      </c>
      <c r="C124" s="54" t="s">
        <v>197</v>
      </c>
      <c r="D124" s="56" t="s">
        <v>289</v>
      </c>
      <c r="E124" s="55" t="s">
        <v>199</v>
      </c>
      <c r="F124" s="61">
        <v>100</v>
      </c>
      <c r="G124" s="61">
        <v>100</v>
      </c>
      <c r="H124" s="61">
        <v>100</v>
      </c>
      <c r="I124" s="61">
        <v>100</v>
      </c>
      <c r="J124" s="61">
        <v>100</v>
      </c>
      <c r="K124" s="61">
        <v>100</v>
      </c>
      <c r="L124" s="61">
        <v>100</v>
      </c>
      <c r="M124" s="61">
        <v>100</v>
      </c>
      <c r="N124" s="61">
        <v>100</v>
      </c>
      <c r="O124" s="61">
        <v>100</v>
      </c>
    </row>
    <row r="125" spans="1:256" s="62" customFormat="1">
      <c r="D125" s="83"/>
      <c r="E125" s="84"/>
      <c r="F125" s="85"/>
      <c r="G125" s="85"/>
      <c r="H125" s="85"/>
      <c r="I125" s="85"/>
      <c r="J125" s="85"/>
      <c r="K125" s="85"/>
      <c r="L125" s="85"/>
      <c r="M125" s="85"/>
      <c r="N125" s="85"/>
      <c r="O125" s="85"/>
    </row>
    <row r="126" spans="1:256">
      <c r="D126" s="115" t="s">
        <v>268</v>
      </c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8" spans="1:256" ht="25.5" customHeight="1">
      <c r="D128" s="119" t="s">
        <v>267</v>
      </c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</sheetData>
  <sheetProtection selectLockedCells="1" selectUnlockedCells="1"/>
  <mergeCells count="20">
    <mergeCell ref="D128:O128"/>
    <mergeCell ref="C3:O3"/>
    <mergeCell ref="C4:O4"/>
    <mergeCell ref="C6:C7"/>
    <mergeCell ref="D6:D7"/>
    <mergeCell ref="E6:E7"/>
    <mergeCell ref="F6:O6"/>
    <mergeCell ref="C9:O9"/>
    <mergeCell ref="C27:O27"/>
    <mergeCell ref="C54:O54"/>
    <mergeCell ref="D126:O126"/>
    <mergeCell ref="C96:O96"/>
    <mergeCell ref="C70:O70"/>
    <mergeCell ref="C77:O77"/>
    <mergeCell ref="C89:O89"/>
    <mergeCell ref="C93:O93"/>
    <mergeCell ref="C123:O123"/>
    <mergeCell ref="C109:O109"/>
    <mergeCell ref="C113:O113"/>
    <mergeCell ref="C107:O107"/>
  </mergeCells>
  <phoneticPr fontId="29" type="noConversion"/>
  <pageMargins left="0.19685039370078741" right="0.23622047244094491" top="0.6" bottom="0.15748031496062992" header="0.34" footer="0.51181102362204722"/>
  <pageSetup paperSize="9" scale="53" firstPageNumber="0" fitToHeight="0" orientation="landscape" horizontalDpi="300" verticalDpi="300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IV129"/>
  <sheetViews>
    <sheetView tabSelected="1" view="pageBreakPreview" topLeftCell="C96" zoomScale="85" zoomScaleNormal="70" zoomScaleSheetLayoutView="85" workbookViewId="0">
      <selection activeCell="R105" sqref="R105"/>
    </sheetView>
  </sheetViews>
  <sheetFormatPr defaultRowHeight="12.75"/>
  <cols>
    <col min="1" max="1" width="4.140625" style="3" hidden="1" customWidth="1"/>
    <col min="2" max="2" width="8.42578125" style="3" hidden="1" customWidth="1"/>
    <col min="3" max="3" width="8.140625" style="3" customWidth="1"/>
    <col min="4" max="4" width="69.85546875" style="40" customWidth="1"/>
    <col min="5" max="5" width="18.5703125" style="37" customWidth="1"/>
    <col min="6" max="6" width="8.85546875" style="37" customWidth="1"/>
    <col min="7" max="17" width="8.85546875" style="38" customWidth="1"/>
    <col min="18" max="18" width="9.85546875" style="38" customWidth="1"/>
    <col min="19" max="19" width="10.140625" style="38" customWidth="1"/>
    <col min="20" max="20" width="10.42578125" style="38" customWidth="1"/>
    <col min="21" max="21" width="9.7109375" style="38" customWidth="1"/>
    <col min="22" max="22" width="10.7109375" style="38" customWidth="1"/>
    <col min="23" max="23" width="10.140625" style="38" customWidth="1"/>
    <col min="24" max="24" width="10.7109375" style="38" customWidth="1"/>
    <col min="25" max="25" width="10.85546875" style="38" customWidth="1"/>
    <col min="26" max="16384" width="9.140625" style="3"/>
  </cols>
  <sheetData>
    <row r="1" spans="1:27" ht="15.75">
      <c r="C1" s="90"/>
      <c r="D1" s="91"/>
      <c r="E1" s="91"/>
      <c r="F1" s="91"/>
      <c r="G1" s="91"/>
      <c r="H1" s="91"/>
      <c r="P1" s="91"/>
      <c r="Q1" s="91"/>
      <c r="R1" s="91"/>
      <c r="S1" s="91"/>
      <c r="T1" s="91"/>
      <c r="U1" s="91"/>
      <c r="V1" s="91"/>
      <c r="W1" s="3"/>
      <c r="X1" s="92" t="s">
        <v>292</v>
      </c>
      <c r="Y1" s="47"/>
    </row>
    <row r="2" spans="1:27" ht="15.75"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7" ht="15.75" customHeight="1">
      <c r="C3" s="90"/>
      <c r="D3" s="138" t="s">
        <v>293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93"/>
      <c r="Y3" s="93"/>
    </row>
    <row r="4" spans="1:27" ht="15.75" customHeight="1">
      <c r="C4" s="90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93"/>
      <c r="Y4" s="93"/>
    </row>
    <row r="5" spans="1:27">
      <c r="D5" s="48"/>
    </row>
    <row r="6" spans="1:27" ht="25.5">
      <c r="A6" s="41" t="s">
        <v>3</v>
      </c>
      <c r="B6" s="42" t="s">
        <v>4</v>
      </c>
      <c r="C6" s="121" t="s">
        <v>5</v>
      </c>
      <c r="D6" s="122" t="s">
        <v>225</v>
      </c>
      <c r="E6" s="121" t="s">
        <v>6</v>
      </c>
      <c r="F6" s="133">
        <v>2011</v>
      </c>
      <c r="G6" s="134"/>
      <c r="H6" s="132">
        <v>2012</v>
      </c>
      <c r="I6" s="132"/>
      <c r="J6" s="133">
        <v>2013</v>
      </c>
      <c r="K6" s="134"/>
      <c r="L6" s="133">
        <v>2014</v>
      </c>
      <c r="M6" s="134"/>
      <c r="N6" s="130">
        <v>2015</v>
      </c>
      <c r="O6" s="131"/>
      <c r="P6" s="130">
        <v>2016</v>
      </c>
      <c r="Q6" s="131"/>
      <c r="R6" s="130">
        <v>2017</v>
      </c>
      <c r="S6" s="131"/>
      <c r="T6" s="130">
        <v>2018</v>
      </c>
      <c r="U6" s="131"/>
      <c r="V6" s="130">
        <v>2019</v>
      </c>
      <c r="W6" s="131"/>
      <c r="X6" s="130">
        <v>2020</v>
      </c>
      <c r="Y6" s="131"/>
    </row>
    <row r="7" spans="1:27" ht="50.25" customHeight="1">
      <c r="C7" s="121"/>
      <c r="D7" s="123"/>
      <c r="E7" s="121"/>
      <c r="F7" s="94" t="s">
        <v>290</v>
      </c>
      <c r="G7" s="94" t="s">
        <v>291</v>
      </c>
      <c r="H7" s="94" t="s">
        <v>290</v>
      </c>
      <c r="I7" s="94" t="s">
        <v>291</v>
      </c>
      <c r="J7" s="94" t="s">
        <v>290</v>
      </c>
      <c r="K7" s="94" t="s">
        <v>291</v>
      </c>
      <c r="L7" s="94" t="s">
        <v>290</v>
      </c>
      <c r="M7" s="94" t="s">
        <v>291</v>
      </c>
      <c r="N7" s="94" t="s">
        <v>290</v>
      </c>
      <c r="O7" s="94" t="s">
        <v>291</v>
      </c>
      <c r="P7" s="94" t="s">
        <v>290</v>
      </c>
      <c r="Q7" s="94" t="s">
        <v>291</v>
      </c>
      <c r="R7" s="94" t="s">
        <v>290</v>
      </c>
      <c r="S7" s="94" t="s">
        <v>291</v>
      </c>
      <c r="T7" s="94" t="s">
        <v>290</v>
      </c>
      <c r="U7" s="94" t="s">
        <v>291</v>
      </c>
      <c r="V7" s="94" t="s">
        <v>290</v>
      </c>
      <c r="W7" s="94" t="s">
        <v>291</v>
      </c>
      <c r="X7" s="94" t="s">
        <v>290</v>
      </c>
      <c r="Y7" s="94" t="s">
        <v>291</v>
      </c>
    </row>
    <row r="8" spans="1:27">
      <c r="C8" s="29">
        <v>1</v>
      </c>
      <c r="D8" s="29">
        <v>2</v>
      </c>
      <c r="E8" s="29">
        <v>3</v>
      </c>
      <c r="F8" s="95">
        <v>4</v>
      </c>
      <c r="G8" s="95">
        <v>5</v>
      </c>
      <c r="H8" s="95">
        <v>4</v>
      </c>
      <c r="I8" s="95">
        <v>5</v>
      </c>
      <c r="J8" s="95">
        <v>6</v>
      </c>
      <c r="K8" s="95">
        <v>7</v>
      </c>
      <c r="L8" s="95">
        <v>8</v>
      </c>
      <c r="M8" s="95">
        <v>9</v>
      </c>
      <c r="N8" s="95">
        <v>10</v>
      </c>
      <c r="O8" s="95">
        <v>11</v>
      </c>
      <c r="P8" s="95">
        <v>12</v>
      </c>
      <c r="Q8" s="95">
        <v>13</v>
      </c>
      <c r="R8" s="95">
        <v>14</v>
      </c>
      <c r="S8" s="95">
        <v>15</v>
      </c>
      <c r="T8" s="95">
        <v>16</v>
      </c>
      <c r="U8" s="95">
        <v>17</v>
      </c>
      <c r="V8" s="95">
        <v>18</v>
      </c>
      <c r="W8" s="95">
        <v>19</v>
      </c>
      <c r="X8" s="95">
        <v>20</v>
      </c>
      <c r="Y8" s="95">
        <v>21</v>
      </c>
    </row>
    <row r="9" spans="1:27" ht="33" customHeight="1">
      <c r="A9" s="22"/>
      <c r="B9" s="23"/>
      <c r="C9" s="116" t="s">
        <v>7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1:27" ht="26.25" customHeight="1">
      <c r="A10" s="24"/>
      <c r="B10" s="24"/>
      <c r="C10" s="1" t="s">
        <v>8</v>
      </c>
      <c r="D10" s="44" t="s">
        <v>9</v>
      </c>
      <c r="E10" s="45" t="s">
        <v>10</v>
      </c>
      <c r="F10" s="6"/>
      <c r="G10" s="2">
        <v>13.5</v>
      </c>
      <c r="H10" s="6"/>
      <c r="I10" s="2">
        <v>13.1</v>
      </c>
      <c r="J10" s="6">
        <f>K10</f>
        <v>12.8</v>
      </c>
      <c r="K10" s="2">
        <v>12.8</v>
      </c>
      <c r="L10" s="6">
        <f>M10</f>
        <v>12.3</v>
      </c>
      <c r="M10" s="2">
        <v>12.3</v>
      </c>
      <c r="N10" s="6">
        <f>O10</f>
        <v>12</v>
      </c>
      <c r="O10" s="2">
        <v>12</v>
      </c>
      <c r="P10" s="2">
        <v>11.8</v>
      </c>
      <c r="Q10" s="2">
        <v>11.9</v>
      </c>
      <c r="R10" s="2">
        <v>11.4</v>
      </c>
      <c r="S10" s="2">
        <v>11.6</v>
      </c>
      <c r="T10" s="2">
        <v>11</v>
      </c>
      <c r="U10" s="2">
        <v>11.5</v>
      </c>
      <c r="V10" s="2">
        <v>10.7</v>
      </c>
      <c r="W10" s="2">
        <v>11.5</v>
      </c>
      <c r="X10" s="2">
        <v>10.3</v>
      </c>
      <c r="Y10" s="2">
        <v>11.4</v>
      </c>
    </row>
    <row r="11" spans="1:27" ht="30" customHeight="1">
      <c r="A11" s="24"/>
      <c r="B11" s="24"/>
      <c r="C11" s="1" t="s">
        <v>11</v>
      </c>
      <c r="D11" s="44" t="s">
        <v>12</v>
      </c>
      <c r="E11" s="45" t="s">
        <v>248</v>
      </c>
      <c r="F11" s="6"/>
      <c r="G11" s="2">
        <v>16.2</v>
      </c>
      <c r="H11" s="2"/>
      <c r="I11" s="2">
        <v>16.2</v>
      </c>
      <c r="J11" s="2">
        <v>16.100000000000001</v>
      </c>
      <c r="K11" s="2">
        <v>16.100000000000001</v>
      </c>
      <c r="L11" s="2">
        <v>16</v>
      </c>
      <c r="M11" s="2">
        <v>16.100000000000001</v>
      </c>
      <c r="N11" s="2">
        <v>15.9</v>
      </c>
      <c r="O11" s="2">
        <v>16</v>
      </c>
      <c r="P11" s="2">
        <v>15.9</v>
      </c>
      <c r="Q11" s="2">
        <v>16</v>
      </c>
      <c r="R11" s="2">
        <v>15.8</v>
      </c>
      <c r="S11" s="2">
        <v>16</v>
      </c>
      <c r="T11" s="2">
        <v>15.7</v>
      </c>
      <c r="U11" s="2">
        <v>15.9</v>
      </c>
      <c r="V11" s="2">
        <v>15.6</v>
      </c>
      <c r="W11" s="2">
        <v>15.9</v>
      </c>
      <c r="X11" s="2">
        <v>15.5</v>
      </c>
      <c r="Y11" s="2">
        <v>15.8</v>
      </c>
    </row>
    <row r="12" spans="1:27" ht="25.5">
      <c r="A12" s="24"/>
      <c r="B12" s="24"/>
      <c r="C12" s="1" t="s">
        <v>13</v>
      </c>
      <c r="D12" s="44" t="s">
        <v>14</v>
      </c>
      <c r="E12" s="4" t="s">
        <v>240</v>
      </c>
      <c r="F12" s="6"/>
      <c r="G12" s="2">
        <v>7.4</v>
      </c>
      <c r="H12" s="2"/>
      <c r="I12" s="2">
        <v>8.6</v>
      </c>
      <c r="J12" s="2">
        <v>8.1999999999999993</v>
      </c>
      <c r="K12" s="2">
        <v>8.1999999999999993</v>
      </c>
      <c r="L12" s="2">
        <v>8.1</v>
      </c>
      <c r="M12" s="2">
        <v>8.1</v>
      </c>
      <c r="N12" s="2">
        <v>8</v>
      </c>
      <c r="O12" s="2">
        <v>8.1</v>
      </c>
      <c r="P12" s="2">
        <v>7.8</v>
      </c>
      <c r="Q12" s="2">
        <v>8</v>
      </c>
      <c r="R12" s="2">
        <v>7.5</v>
      </c>
      <c r="S12" s="2">
        <v>7.9</v>
      </c>
      <c r="T12" s="2">
        <v>7.5</v>
      </c>
      <c r="U12" s="2">
        <v>7.9</v>
      </c>
      <c r="V12" s="2">
        <v>7</v>
      </c>
      <c r="W12" s="2">
        <v>7.8</v>
      </c>
      <c r="X12" s="2">
        <v>6.4</v>
      </c>
      <c r="Y12" s="2">
        <v>7.7</v>
      </c>
    </row>
    <row r="13" spans="1:27" ht="18.75">
      <c r="A13" s="24"/>
      <c r="B13" s="24"/>
      <c r="C13" s="1" t="s">
        <v>15</v>
      </c>
      <c r="D13" s="44" t="s">
        <v>249</v>
      </c>
      <c r="E13" s="53" t="s">
        <v>16</v>
      </c>
      <c r="F13" s="6"/>
      <c r="G13" s="2">
        <v>753</v>
      </c>
      <c r="H13" s="6"/>
      <c r="I13" s="2">
        <v>727.36247957726914</v>
      </c>
      <c r="J13" s="6">
        <f>K13</f>
        <v>702.59784421884899</v>
      </c>
      <c r="K13" s="2">
        <v>702.59784421884899</v>
      </c>
      <c r="L13" s="6">
        <f>M13</f>
        <v>678.67637465692678</v>
      </c>
      <c r="M13" s="2">
        <v>678.67637465692678</v>
      </c>
      <c r="N13" s="6">
        <f>O13</f>
        <v>655.56936348070917</v>
      </c>
      <c r="O13" s="2">
        <v>655.56936348070917</v>
      </c>
      <c r="P13" s="2">
        <v>633.24908068555203</v>
      </c>
      <c r="Q13" s="2">
        <v>649</v>
      </c>
      <c r="R13" s="2">
        <v>611.68874039504556</v>
      </c>
      <c r="S13" s="2">
        <v>643</v>
      </c>
      <c r="T13" s="2">
        <v>590.86246871611797</v>
      </c>
      <c r="U13" s="2">
        <v>638</v>
      </c>
      <c r="V13" s="2">
        <v>570.79999999999995</v>
      </c>
      <c r="W13" s="2">
        <v>630</v>
      </c>
      <c r="X13" s="2">
        <v>551.4</v>
      </c>
      <c r="Y13" s="2">
        <v>626</v>
      </c>
      <c r="AA13" s="49"/>
    </row>
    <row r="14" spans="1:27" ht="24" customHeight="1">
      <c r="A14" s="24"/>
      <c r="B14" s="24"/>
      <c r="C14" s="1" t="s">
        <v>17</v>
      </c>
      <c r="D14" s="44" t="s">
        <v>227</v>
      </c>
      <c r="E14" s="53" t="s">
        <v>16</v>
      </c>
      <c r="F14" s="6"/>
      <c r="G14" s="2">
        <v>13.5</v>
      </c>
      <c r="H14" s="2"/>
      <c r="I14" s="2">
        <v>12.7</v>
      </c>
      <c r="J14" s="2">
        <v>12.3</v>
      </c>
      <c r="K14" s="2">
        <v>12.3</v>
      </c>
      <c r="L14" s="2">
        <v>11.9</v>
      </c>
      <c r="M14" s="2">
        <v>12</v>
      </c>
      <c r="N14" s="2">
        <v>11.5</v>
      </c>
      <c r="O14" s="2">
        <v>11.6</v>
      </c>
      <c r="P14" s="2">
        <v>11.2</v>
      </c>
      <c r="Q14" s="2">
        <v>11.4</v>
      </c>
      <c r="R14" s="2">
        <v>10.6</v>
      </c>
      <c r="S14" s="2">
        <v>11.4</v>
      </c>
      <c r="T14" s="2">
        <v>10.6</v>
      </c>
      <c r="U14" s="2">
        <v>11.3</v>
      </c>
      <c r="V14" s="2">
        <v>10.4</v>
      </c>
      <c r="W14" s="2">
        <v>11.3</v>
      </c>
      <c r="X14" s="2">
        <v>10</v>
      </c>
      <c r="Y14" s="2">
        <v>11.2</v>
      </c>
      <c r="AA14" s="49"/>
    </row>
    <row r="15" spans="1:27" ht="21" customHeight="1">
      <c r="A15" s="24"/>
      <c r="B15" s="24"/>
      <c r="C15" s="1" t="s">
        <v>18</v>
      </c>
      <c r="D15" s="44" t="s">
        <v>219</v>
      </c>
      <c r="E15" s="7" t="s">
        <v>16</v>
      </c>
      <c r="F15" s="6"/>
      <c r="G15" s="2">
        <v>204.6</v>
      </c>
      <c r="H15" s="2"/>
      <c r="I15" s="2">
        <v>201.1</v>
      </c>
      <c r="J15" s="2">
        <v>201.2</v>
      </c>
      <c r="K15" s="2">
        <v>201.2</v>
      </c>
      <c r="L15" s="2">
        <v>198.6</v>
      </c>
      <c r="M15" s="2">
        <v>198.6</v>
      </c>
      <c r="N15" s="2">
        <v>196.6</v>
      </c>
      <c r="O15" s="2">
        <v>196.6</v>
      </c>
      <c r="P15" s="2">
        <v>194.6</v>
      </c>
      <c r="Q15" s="2">
        <v>196.4</v>
      </c>
      <c r="R15" s="2">
        <v>192.6</v>
      </c>
      <c r="S15" s="2">
        <v>196.3</v>
      </c>
      <c r="T15" s="2">
        <v>192.6</v>
      </c>
      <c r="U15" s="2">
        <v>196</v>
      </c>
      <c r="V15" s="2">
        <v>191.2</v>
      </c>
      <c r="W15" s="2">
        <v>195.9</v>
      </c>
      <c r="X15" s="2">
        <v>191</v>
      </c>
      <c r="Y15" s="2">
        <v>195.8</v>
      </c>
    </row>
    <row r="16" spans="1:27" ht="36" customHeight="1">
      <c r="A16" s="24"/>
      <c r="B16" s="24"/>
      <c r="C16" s="1" t="s">
        <v>19</v>
      </c>
      <c r="D16" s="44" t="s">
        <v>20</v>
      </c>
      <c r="E16" s="45" t="s">
        <v>16</v>
      </c>
      <c r="F16" s="6"/>
      <c r="G16" s="2">
        <v>14.2</v>
      </c>
      <c r="H16" s="2"/>
      <c r="I16" s="2">
        <v>13.5</v>
      </c>
      <c r="J16" s="2">
        <v>12.9</v>
      </c>
      <c r="K16" s="2">
        <v>13.4</v>
      </c>
      <c r="L16" s="2">
        <v>12.2</v>
      </c>
      <c r="M16" s="2">
        <v>13</v>
      </c>
      <c r="N16" s="2">
        <v>11.5</v>
      </c>
      <c r="O16" s="2">
        <v>12.7</v>
      </c>
      <c r="P16" s="2">
        <v>10.9</v>
      </c>
      <c r="Q16" s="2">
        <v>12.4</v>
      </c>
      <c r="R16" s="2">
        <v>10.199999999999999</v>
      </c>
      <c r="S16" s="2">
        <v>11.8</v>
      </c>
      <c r="T16" s="2">
        <v>9.5</v>
      </c>
      <c r="U16" s="2">
        <v>11.8</v>
      </c>
      <c r="V16" s="2">
        <f>T16-0.67</f>
        <v>8.83</v>
      </c>
      <c r="W16" s="2">
        <f>U16-0.67</f>
        <v>11.13</v>
      </c>
      <c r="X16" s="2">
        <v>8</v>
      </c>
      <c r="Y16" s="2">
        <v>8.1999999999999993</v>
      </c>
    </row>
    <row r="17" spans="1:25" ht="25.5">
      <c r="A17" s="24"/>
      <c r="B17" s="24"/>
      <c r="C17" s="1" t="s">
        <v>21</v>
      </c>
      <c r="D17" s="44" t="s">
        <v>220</v>
      </c>
      <c r="E17" s="45" t="s">
        <v>22</v>
      </c>
      <c r="F17" s="6"/>
      <c r="G17" s="2">
        <v>14.5</v>
      </c>
      <c r="H17" s="6"/>
      <c r="I17" s="2">
        <v>13</v>
      </c>
      <c r="J17" s="6">
        <f t="shared" ref="J17:J26" si="0">K17</f>
        <v>12.5</v>
      </c>
      <c r="K17" s="2">
        <v>12.5</v>
      </c>
      <c r="L17" s="6">
        <f t="shared" ref="L17:L26" si="1">M17</f>
        <v>12</v>
      </c>
      <c r="M17" s="2">
        <v>12</v>
      </c>
      <c r="N17" s="6">
        <f t="shared" ref="N17:N26" si="2">O17</f>
        <v>11.6</v>
      </c>
      <c r="O17" s="2">
        <v>11.6</v>
      </c>
      <c r="P17" s="6">
        <f t="shared" ref="P17:P25" si="3">Q17</f>
        <v>11.3</v>
      </c>
      <c r="Q17" s="2">
        <v>11.3</v>
      </c>
      <c r="R17" s="6">
        <f t="shared" ref="R17:R25" si="4">S17</f>
        <v>11</v>
      </c>
      <c r="S17" s="2">
        <v>11</v>
      </c>
      <c r="T17" s="6">
        <f t="shared" ref="T17:T25" si="5">U17</f>
        <v>10.6</v>
      </c>
      <c r="U17" s="2">
        <v>10.6</v>
      </c>
      <c r="V17" s="6">
        <f t="shared" ref="V17:V25" si="6">W17</f>
        <v>10.3</v>
      </c>
      <c r="W17" s="2">
        <v>10.3</v>
      </c>
      <c r="X17" s="6">
        <f t="shared" ref="X17:X25" si="7">Y17</f>
        <v>10</v>
      </c>
      <c r="Y17" s="2">
        <v>10</v>
      </c>
    </row>
    <row r="18" spans="1:25" ht="27" customHeight="1">
      <c r="A18" s="24"/>
      <c r="B18" s="24"/>
      <c r="C18" s="1" t="s">
        <v>23</v>
      </c>
      <c r="D18" s="44" t="s">
        <v>24</v>
      </c>
      <c r="E18" s="45" t="s">
        <v>199</v>
      </c>
      <c r="F18" s="6"/>
      <c r="G18" s="2">
        <v>39.1</v>
      </c>
      <c r="H18" s="6"/>
      <c r="I18" s="2">
        <v>35</v>
      </c>
      <c r="J18" s="6">
        <f t="shared" si="0"/>
        <v>31.9</v>
      </c>
      <c r="K18" s="2">
        <v>31.9</v>
      </c>
      <c r="L18" s="6">
        <f t="shared" si="1"/>
        <v>30.9</v>
      </c>
      <c r="M18" s="2">
        <v>30.9</v>
      </c>
      <c r="N18" s="6">
        <f t="shared" si="2"/>
        <v>29</v>
      </c>
      <c r="O18" s="2">
        <v>29</v>
      </c>
      <c r="P18" s="6">
        <f t="shared" si="3"/>
        <v>28.1</v>
      </c>
      <c r="Q18" s="2">
        <v>28.1</v>
      </c>
      <c r="R18" s="6">
        <f t="shared" si="4"/>
        <v>27</v>
      </c>
      <c r="S18" s="2">
        <v>27</v>
      </c>
      <c r="T18" s="6">
        <f t="shared" si="5"/>
        <v>26.5</v>
      </c>
      <c r="U18" s="2">
        <v>26.5</v>
      </c>
      <c r="V18" s="6">
        <f t="shared" si="6"/>
        <v>25.5</v>
      </c>
      <c r="W18" s="2">
        <v>25.5</v>
      </c>
      <c r="X18" s="6">
        <f t="shared" si="7"/>
        <v>25</v>
      </c>
      <c r="Y18" s="2">
        <v>25</v>
      </c>
    </row>
    <row r="19" spans="1:25" ht="27" customHeight="1">
      <c r="A19" s="24"/>
      <c r="B19" s="24"/>
      <c r="C19" s="1" t="s">
        <v>25</v>
      </c>
      <c r="D19" s="44" t="s">
        <v>26</v>
      </c>
      <c r="E19" s="45" t="s">
        <v>199</v>
      </c>
      <c r="F19" s="6"/>
      <c r="G19" s="2">
        <v>27</v>
      </c>
      <c r="H19" s="6"/>
      <c r="I19" s="2">
        <v>25</v>
      </c>
      <c r="J19" s="6">
        <f t="shared" si="0"/>
        <v>23</v>
      </c>
      <c r="K19" s="2">
        <v>23</v>
      </c>
      <c r="L19" s="6">
        <f t="shared" si="1"/>
        <v>22</v>
      </c>
      <c r="M19" s="2">
        <v>22</v>
      </c>
      <c r="N19" s="6">
        <f t="shared" si="2"/>
        <v>20</v>
      </c>
      <c r="O19" s="2">
        <v>20</v>
      </c>
      <c r="P19" s="6">
        <f t="shared" si="3"/>
        <v>19</v>
      </c>
      <c r="Q19" s="2">
        <v>19</v>
      </c>
      <c r="R19" s="6">
        <f t="shared" si="4"/>
        <v>18</v>
      </c>
      <c r="S19" s="2">
        <v>18</v>
      </c>
      <c r="T19" s="6">
        <f t="shared" si="5"/>
        <v>17</v>
      </c>
      <c r="U19" s="2">
        <v>17</v>
      </c>
      <c r="V19" s="6">
        <f t="shared" si="6"/>
        <v>16</v>
      </c>
      <c r="W19" s="2">
        <v>16</v>
      </c>
      <c r="X19" s="6">
        <f t="shared" si="7"/>
        <v>15</v>
      </c>
      <c r="Y19" s="2">
        <v>15</v>
      </c>
    </row>
    <row r="20" spans="1:25" ht="22.5" customHeight="1">
      <c r="A20" s="24"/>
      <c r="B20" s="24"/>
      <c r="C20" s="1" t="s">
        <v>27</v>
      </c>
      <c r="D20" s="44" t="s">
        <v>30</v>
      </c>
      <c r="E20" s="45" t="s">
        <v>16</v>
      </c>
      <c r="F20" s="6"/>
      <c r="G20" s="2">
        <v>73</v>
      </c>
      <c r="H20" s="6"/>
      <c r="I20" s="2">
        <f>G20-4.22</f>
        <v>68.78</v>
      </c>
      <c r="J20" s="6">
        <f t="shared" si="0"/>
        <v>64.56</v>
      </c>
      <c r="K20" s="2">
        <f>I20-4.22</f>
        <v>64.56</v>
      </c>
      <c r="L20" s="6">
        <f t="shared" si="1"/>
        <v>60.34</v>
      </c>
      <c r="M20" s="2">
        <f>K20-4.22</f>
        <v>60.34</v>
      </c>
      <c r="N20" s="6">
        <f t="shared" si="2"/>
        <v>56.120000000000005</v>
      </c>
      <c r="O20" s="2">
        <f>M20-4.22</f>
        <v>56.120000000000005</v>
      </c>
      <c r="P20" s="6">
        <f t="shared" si="3"/>
        <v>51.900000000000006</v>
      </c>
      <c r="Q20" s="2">
        <f>O20-4.22</f>
        <v>51.900000000000006</v>
      </c>
      <c r="R20" s="6">
        <f t="shared" si="4"/>
        <v>47.680000000000007</v>
      </c>
      <c r="S20" s="2">
        <f>Q20-4.22</f>
        <v>47.680000000000007</v>
      </c>
      <c r="T20" s="6">
        <f t="shared" si="5"/>
        <v>43.460000000000008</v>
      </c>
      <c r="U20" s="2">
        <f>S20-4.22</f>
        <v>43.460000000000008</v>
      </c>
      <c r="V20" s="6">
        <f t="shared" si="6"/>
        <v>39.240000000000009</v>
      </c>
      <c r="W20" s="2">
        <f>U20-4.22</f>
        <v>39.240000000000009</v>
      </c>
      <c r="X20" s="6">
        <f t="shared" si="7"/>
        <v>35</v>
      </c>
      <c r="Y20" s="2">
        <v>35</v>
      </c>
    </row>
    <row r="21" spans="1:25" ht="22.5" customHeight="1">
      <c r="A21" s="24"/>
      <c r="B21" s="24"/>
      <c r="C21" s="1" t="s">
        <v>28</v>
      </c>
      <c r="D21" s="44" t="s">
        <v>32</v>
      </c>
      <c r="E21" s="45" t="s">
        <v>33</v>
      </c>
      <c r="F21" s="6"/>
      <c r="G21" s="2">
        <v>44</v>
      </c>
      <c r="H21" s="6"/>
      <c r="I21" s="2">
        <v>44.1</v>
      </c>
      <c r="J21" s="6">
        <f t="shared" si="0"/>
        <v>44.2</v>
      </c>
      <c r="K21" s="2">
        <v>44.2</v>
      </c>
      <c r="L21" s="6">
        <f t="shared" si="1"/>
        <v>44.3</v>
      </c>
      <c r="M21" s="2">
        <v>44.3</v>
      </c>
      <c r="N21" s="6">
        <f t="shared" si="2"/>
        <v>44.4</v>
      </c>
      <c r="O21" s="2">
        <v>44.4</v>
      </c>
      <c r="P21" s="6">
        <f t="shared" si="3"/>
        <v>44.5</v>
      </c>
      <c r="Q21" s="2">
        <v>44.5</v>
      </c>
      <c r="R21" s="6">
        <f t="shared" si="4"/>
        <v>44.5</v>
      </c>
      <c r="S21" s="2">
        <v>44.5</v>
      </c>
      <c r="T21" s="6">
        <f t="shared" si="5"/>
        <v>44.6</v>
      </c>
      <c r="U21" s="2">
        <v>44.6</v>
      </c>
      <c r="V21" s="6">
        <f t="shared" si="6"/>
        <v>44.7</v>
      </c>
      <c r="W21" s="2">
        <v>44.7</v>
      </c>
      <c r="X21" s="6">
        <f t="shared" si="7"/>
        <v>44.8</v>
      </c>
      <c r="Y21" s="2">
        <v>44.8</v>
      </c>
    </row>
    <row r="22" spans="1:25" ht="27" customHeight="1">
      <c r="A22" s="24"/>
      <c r="B22" s="24"/>
      <c r="C22" s="1" t="s">
        <v>29</v>
      </c>
      <c r="D22" s="44" t="s">
        <v>35</v>
      </c>
      <c r="E22" s="45"/>
      <c r="F22" s="6"/>
      <c r="G22" s="1" t="s">
        <v>36</v>
      </c>
      <c r="H22" s="6"/>
      <c r="I22" s="1" t="s">
        <v>274</v>
      </c>
      <c r="J22" s="6" t="str">
        <f t="shared" si="0"/>
        <v>1:2,15</v>
      </c>
      <c r="K22" s="1" t="s">
        <v>37</v>
      </c>
      <c r="L22" s="6" t="str">
        <f t="shared" si="1"/>
        <v>1:2,18</v>
      </c>
      <c r="M22" s="1" t="s">
        <v>275</v>
      </c>
      <c r="N22" s="6" t="str">
        <f t="shared" si="2"/>
        <v>1:2,2</v>
      </c>
      <c r="O22" s="1" t="s">
        <v>38</v>
      </c>
      <c r="P22" s="6" t="str">
        <f t="shared" si="3"/>
        <v>1:2,3</v>
      </c>
      <c r="Q22" s="1" t="s">
        <v>276</v>
      </c>
      <c r="R22" s="6" t="str">
        <f t="shared" si="4"/>
        <v>1:2,5</v>
      </c>
      <c r="S22" s="1" t="s">
        <v>39</v>
      </c>
      <c r="T22" s="6" t="str">
        <f t="shared" si="5"/>
        <v>1:2,7</v>
      </c>
      <c r="U22" s="1" t="s">
        <v>277</v>
      </c>
      <c r="V22" s="6" t="str">
        <f t="shared" si="6"/>
        <v>1:2,9</v>
      </c>
      <c r="W22" s="1" t="s">
        <v>278</v>
      </c>
      <c r="X22" s="6" t="str">
        <f t="shared" si="7"/>
        <v>1:3</v>
      </c>
      <c r="Y22" s="1" t="s">
        <v>279</v>
      </c>
    </row>
    <row r="23" spans="1:25" ht="63.75">
      <c r="A23" s="24"/>
      <c r="B23" s="24"/>
      <c r="C23" s="1" t="s">
        <v>31</v>
      </c>
      <c r="D23" s="44" t="s">
        <v>285</v>
      </c>
      <c r="E23" s="45" t="s">
        <v>199</v>
      </c>
      <c r="F23" s="6"/>
      <c r="G23" s="2"/>
      <c r="H23" s="6"/>
      <c r="I23" s="2">
        <v>125.3</v>
      </c>
      <c r="J23" s="6">
        <f t="shared" si="0"/>
        <v>129.69999999999999</v>
      </c>
      <c r="K23" s="2">
        <v>129.69999999999999</v>
      </c>
      <c r="L23" s="6">
        <f t="shared" si="1"/>
        <v>130.69999999999999</v>
      </c>
      <c r="M23" s="2">
        <v>130.69999999999999</v>
      </c>
      <c r="N23" s="6">
        <f t="shared" si="2"/>
        <v>137</v>
      </c>
      <c r="O23" s="2">
        <v>137</v>
      </c>
      <c r="P23" s="6">
        <f t="shared" si="3"/>
        <v>159.6</v>
      </c>
      <c r="Q23" s="2">
        <v>159.6</v>
      </c>
      <c r="R23" s="6">
        <f t="shared" si="4"/>
        <v>200</v>
      </c>
      <c r="S23" s="2">
        <v>200</v>
      </c>
      <c r="T23" s="6">
        <f t="shared" si="5"/>
        <v>200</v>
      </c>
      <c r="U23" s="2">
        <v>200</v>
      </c>
      <c r="V23" s="6" t="str">
        <f t="shared" si="6"/>
        <v>XXX</v>
      </c>
      <c r="W23" s="46" t="s">
        <v>41</v>
      </c>
      <c r="X23" s="6" t="str">
        <f t="shared" si="7"/>
        <v>XXX</v>
      </c>
      <c r="Y23" s="46" t="s">
        <v>41</v>
      </c>
    </row>
    <row r="24" spans="1:25" ht="38.25">
      <c r="A24" s="24"/>
      <c r="B24" s="24"/>
      <c r="C24" s="1" t="s">
        <v>34</v>
      </c>
      <c r="D24" s="96" t="s">
        <v>286</v>
      </c>
      <c r="E24" s="45" t="s">
        <v>199</v>
      </c>
      <c r="F24" s="6"/>
      <c r="G24" s="2"/>
      <c r="H24" s="6"/>
      <c r="I24" s="2">
        <v>72.900000000000006</v>
      </c>
      <c r="J24" s="6">
        <f t="shared" si="0"/>
        <v>75.599999999999994</v>
      </c>
      <c r="K24" s="2">
        <v>75.599999999999994</v>
      </c>
      <c r="L24" s="6">
        <f t="shared" si="1"/>
        <v>76.2</v>
      </c>
      <c r="M24" s="2">
        <v>76.2</v>
      </c>
      <c r="N24" s="6">
        <f t="shared" si="2"/>
        <v>79.3</v>
      </c>
      <c r="O24" s="2">
        <v>79.3</v>
      </c>
      <c r="P24" s="6">
        <f t="shared" si="3"/>
        <v>86.3</v>
      </c>
      <c r="Q24" s="2">
        <v>86.3</v>
      </c>
      <c r="R24" s="6">
        <f t="shared" si="4"/>
        <v>100</v>
      </c>
      <c r="S24" s="2">
        <v>100</v>
      </c>
      <c r="T24" s="6">
        <f t="shared" si="5"/>
        <v>100</v>
      </c>
      <c r="U24" s="2">
        <v>100</v>
      </c>
      <c r="V24" s="6" t="str">
        <f t="shared" si="6"/>
        <v>XXX</v>
      </c>
      <c r="W24" s="46" t="s">
        <v>41</v>
      </c>
      <c r="X24" s="6" t="str">
        <f t="shared" si="7"/>
        <v>XXX</v>
      </c>
      <c r="Y24" s="46" t="s">
        <v>41</v>
      </c>
    </row>
    <row r="25" spans="1:25" ht="38.25">
      <c r="A25" s="24"/>
      <c r="B25" s="24"/>
      <c r="C25" s="1" t="s">
        <v>40</v>
      </c>
      <c r="D25" s="44" t="s">
        <v>287</v>
      </c>
      <c r="E25" s="45" t="s">
        <v>199</v>
      </c>
      <c r="F25" s="6"/>
      <c r="G25" s="2"/>
      <c r="H25" s="6"/>
      <c r="I25" s="2">
        <v>48</v>
      </c>
      <c r="J25" s="6">
        <f t="shared" si="0"/>
        <v>50.1</v>
      </c>
      <c r="K25" s="2">
        <v>50.1</v>
      </c>
      <c r="L25" s="6">
        <f t="shared" si="1"/>
        <v>51</v>
      </c>
      <c r="M25" s="2">
        <v>51</v>
      </c>
      <c r="N25" s="6">
        <f t="shared" si="2"/>
        <v>52.4</v>
      </c>
      <c r="O25" s="2">
        <v>52.4</v>
      </c>
      <c r="P25" s="6">
        <f t="shared" si="3"/>
        <v>70.5</v>
      </c>
      <c r="Q25" s="2">
        <v>70.5</v>
      </c>
      <c r="R25" s="6">
        <f t="shared" si="4"/>
        <v>100</v>
      </c>
      <c r="S25" s="2">
        <v>100</v>
      </c>
      <c r="T25" s="6">
        <f t="shared" si="5"/>
        <v>100</v>
      </c>
      <c r="U25" s="2">
        <v>100</v>
      </c>
      <c r="V25" s="6" t="str">
        <f t="shared" si="6"/>
        <v>XXX</v>
      </c>
      <c r="W25" s="46" t="s">
        <v>41</v>
      </c>
      <c r="X25" s="6" t="str">
        <f t="shared" si="7"/>
        <v>XXX</v>
      </c>
      <c r="Y25" s="46" t="s">
        <v>41</v>
      </c>
    </row>
    <row r="26" spans="1:25" ht="27.75" customHeight="1">
      <c r="A26" s="24"/>
      <c r="B26" s="24"/>
      <c r="C26" s="1" t="s">
        <v>288</v>
      </c>
      <c r="D26" s="44" t="s">
        <v>42</v>
      </c>
      <c r="E26" s="45" t="s">
        <v>43</v>
      </c>
      <c r="F26" s="6"/>
      <c r="G26" s="46">
        <v>70.3</v>
      </c>
      <c r="H26" s="6"/>
      <c r="I26" s="46">
        <v>70.900000000000006</v>
      </c>
      <c r="J26" s="6">
        <f t="shared" si="0"/>
        <v>71.599999999999994</v>
      </c>
      <c r="K26" s="46">
        <v>71.599999999999994</v>
      </c>
      <c r="L26" s="6">
        <f t="shared" si="1"/>
        <v>72.2</v>
      </c>
      <c r="M26" s="46">
        <v>72.2</v>
      </c>
      <c r="N26" s="6">
        <f t="shared" si="2"/>
        <v>72.7</v>
      </c>
      <c r="O26" s="46">
        <v>72.7</v>
      </c>
      <c r="P26" s="46">
        <v>73.3</v>
      </c>
      <c r="Q26" s="46">
        <v>72.900000000000006</v>
      </c>
      <c r="R26" s="46">
        <v>74</v>
      </c>
      <c r="S26" s="46">
        <v>73.3</v>
      </c>
      <c r="T26" s="46">
        <v>74.099999999999994</v>
      </c>
      <c r="U26" s="46">
        <v>73.2</v>
      </c>
      <c r="V26" s="46">
        <v>74.8</v>
      </c>
      <c r="W26" s="46">
        <v>73.2</v>
      </c>
      <c r="X26" s="46">
        <v>75.5</v>
      </c>
      <c r="Y26" s="46">
        <v>73.2</v>
      </c>
    </row>
    <row r="27" spans="1:25" ht="31.5" customHeight="1">
      <c r="A27" s="22"/>
      <c r="B27" s="23"/>
      <c r="C27" s="116" t="s">
        <v>45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8"/>
    </row>
    <row r="28" spans="1:25" ht="31.5" customHeight="1">
      <c r="A28" s="12">
        <v>1</v>
      </c>
      <c r="B28" s="12">
        <v>4</v>
      </c>
      <c r="C28" s="1" t="s">
        <v>51</v>
      </c>
      <c r="D28" s="44" t="s">
        <v>47</v>
      </c>
      <c r="E28" s="45" t="s">
        <v>199</v>
      </c>
      <c r="F28" s="6"/>
      <c r="G28" s="6">
        <v>83.8</v>
      </c>
      <c r="H28" s="6"/>
      <c r="I28" s="2">
        <v>84.2</v>
      </c>
      <c r="J28" s="6">
        <f t="shared" ref="J28:J42" si="8">K28</f>
        <v>84.5</v>
      </c>
      <c r="K28" s="6">
        <v>84.5</v>
      </c>
      <c r="L28" s="6">
        <f>M28</f>
        <v>84.8</v>
      </c>
      <c r="M28" s="6">
        <v>84.8</v>
      </c>
      <c r="N28" s="6">
        <f t="shared" ref="N28:N42" si="9">O28</f>
        <v>85</v>
      </c>
      <c r="O28" s="6">
        <v>85</v>
      </c>
      <c r="P28" s="6">
        <f>Q28</f>
        <v>85</v>
      </c>
      <c r="Q28" s="6">
        <v>85</v>
      </c>
      <c r="R28" s="6">
        <f>S28</f>
        <v>85</v>
      </c>
      <c r="S28" s="6">
        <v>85</v>
      </c>
      <c r="T28" s="6">
        <f t="shared" ref="T28:T36" si="10">U28</f>
        <v>85</v>
      </c>
      <c r="U28" s="6">
        <v>85</v>
      </c>
      <c r="V28" s="6">
        <f>W28</f>
        <v>85</v>
      </c>
      <c r="W28" s="6">
        <v>85</v>
      </c>
      <c r="X28" s="6">
        <f t="shared" ref="X28:X36" si="11">Y28</f>
        <v>85</v>
      </c>
      <c r="Y28" s="6">
        <v>85</v>
      </c>
    </row>
    <row r="29" spans="1:25" ht="31.5" customHeight="1">
      <c r="A29" s="12">
        <v>1</v>
      </c>
      <c r="B29" s="12">
        <v>5</v>
      </c>
      <c r="C29" s="1" t="s">
        <v>54</v>
      </c>
      <c r="D29" s="44" t="s">
        <v>262</v>
      </c>
      <c r="E29" s="45" t="s">
        <v>199</v>
      </c>
      <c r="F29" s="6"/>
      <c r="G29" s="2">
        <v>97</v>
      </c>
      <c r="H29" s="6"/>
      <c r="I29" s="2">
        <v>97</v>
      </c>
      <c r="J29" s="6">
        <f t="shared" si="8"/>
        <v>97</v>
      </c>
      <c r="K29" s="2">
        <v>97</v>
      </c>
      <c r="L29" s="6">
        <f>M29</f>
        <v>97</v>
      </c>
      <c r="M29" s="2">
        <v>97</v>
      </c>
      <c r="N29" s="6">
        <f t="shared" si="9"/>
        <v>97</v>
      </c>
      <c r="O29" s="2">
        <v>97</v>
      </c>
      <c r="P29" s="6">
        <f>Q29</f>
        <v>97</v>
      </c>
      <c r="Q29" s="2">
        <v>97</v>
      </c>
      <c r="R29" s="6">
        <f>S29</f>
        <v>97</v>
      </c>
      <c r="S29" s="2">
        <v>97</v>
      </c>
      <c r="T29" s="6">
        <f t="shared" si="10"/>
        <v>97</v>
      </c>
      <c r="U29" s="2">
        <v>97</v>
      </c>
      <c r="V29" s="6">
        <f>W29</f>
        <v>97</v>
      </c>
      <c r="W29" s="2">
        <v>97</v>
      </c>
      <c r="X29" s="6">
        <f t="shared" si="11"/>
        <v>97</v>
      </c>
      <c r="Y29" s="2">
        <v>97</v>
      </c>
    </row>
    <row r="30" spans="1:25" ht="31.5" customHeight="1">
      <c r="A30" s="12">
        <v>1</v>
      </c>
      <c r="B30" s="12">
        <v>6</v>
      </c>
      <c r="C30" s="1" t="s">
        <v>57</v>
      </c>
      <c r="D30" s="39" t="s">
        <v>261</v>
      </c>
      <c r="E30" s="45" t="s">
        <v>199</v>
      </c>
      <c r="F30" s="6"/>
      <c r="G30" s="43">
        <v>94</v>
      </c>
      <c r="H30" s="6"/>
      <c r="I30" s="43">
        <v>94</v>
      </c>
      <c r="J30" s="6">
        <f t="shared" si="8"/>
        <v>94</v>
      </c>
      <c r="K30" s="43">
        <v>94</v>
      </c>
      <c r="L30" s="6">
        <f>M30</f>
        <v>95</v>
      </c>
      <c r="M30" s="43">
        <v>95</v>
      </c>
      <c r="N30" s="6">
        <f t="shared" si="9"/>
        <v>95</v>
      </c>
      <c r="O30" s="43">
        <v>95</v>
      </c>
      <c r="P30" s="6">
        <f>Q30</f>
        <v>95</v>
      </c>
      <c r="Q30" s="43">
        <v>95</v>
      </c>
      <c r="R30" s="6">
        <f>S30</f>
        <v>95</v>
      </c>
      <c r="S30" s="43">
        <v>95</v>
      </c>
      <c r="T30" s="6">
        <f t="shared" si="10"/>
        <v>95</v>
      </c>
      <c r="U30" s="43">
        <v>95</v>
      </c>
      <c r="V30" s="6">
        <f>W30</f>
        <v>95</v>
      </c>
      <c r="W30" s="43">
        <v>95</v>
      </c>
      <c r="X30" s="6">
        <f t="shared" si="11"/>
        <v>95</v>
      </c>
      <c r="Y30" s="43">
        <v>95</v>
      </c>
    </row>
    <row r="31" spans="1:25" ht="31.5" customHeight="1">
      <c r="A31" s="12">
        <v>1</v>
      </c>
      <c r="B31" s="12">
        <v>7</v>
      </c>
      <c r="C31" s="1" t="s">
        <v>59</v>
      </c>
      <c r="D31" s="44" t="s">
        <v>250</v>
      </c>
      <c r="E31" s="45" t="s">
        <v>199</v>
      </c>
      <c r="F31" s="6"/>
      <c r="G31" s="6">
        <v>25</v>
      </c>
      <c r="H31" s="6"/>
      <c r="I31" s="2">
        <v>25</v>
      </c>
      <c r="J31" s="6">
        <f t="shared" si="8"/>
        <v>25</v>
      </c>
      <c r="K31" s="6">
        <v>25</v>
      </c>
      <c r="L31" s="6">
        <f>M31</f>
        <v>25</v>
      </c>
      <c r="M31" s="2">
        <v>25</v>
      </c>
      <c r="N31" s="6">
        <f t="shared" si="9"/>
        <v>25</v>
      </c>
      <c r="O31" s="2">
        <v>25</v>
      </c>
      <c r="P31" s="6">
        <f>Q31</f>
        <v>25</v>
      </c>
      <c r="Q31" s="2">
        <v>25</v>
      </c>
      <c r="R31" s="6">
        <f>S31</f>
        <v>25</v>
      </c>
      <c r="S31" s="2">
        <v>25</v>
      </c>
      <c r="T31" s="6">
        <f t="shared" si="10"/>
        <v>25</v>
      </c>
      <c r="U31" s="2">
        <v>25</v>
      </c>
      <c r="V31" s="6">
        <f>W31</f>
        <v>25</v>
      </c>
      <c r="W31" s="2">
        <v>25</v>
      </c>
      <c r="X31" s="6">
        <f t="shared" si="11"/>
        <v>25</v>
      </c>
      <c r="Y31" s="2">
        <v>25</v>
      </c>
    </row>
    <row r="32" spans="1:25" ht="31.5" customHeight="1">
      <c r="A32" s="12">
        <v>1</v>
      </c>
      <c r="B32" s="12">
        <v>8</v>
      </c>
      <c r="C32" s="1" t="s">
        <v>63</v>
      </c>
      <c r="D32" s="39" t="s">
        <v>251</v>
      </c>
      <c r="E32" s="45" t="s">
        <v>199</v>
      </c>
      <c r="F32" s="45"/>
      <c r="G32" s="2"/>
      <c r="H32" s="6"/>
      <c r="I32" s="2">
        <v>38</v>
      </c>
      <c r="J32" s="6">
        <f t="shared" si="8"/>
        <v>38</v>
      </c>
      <c r="K32" s="2">
        <v>38</v>
      </c>
      <c r="L32" s="2"/>
      <c r="M32" s="2"/>
      <c r="N32" s="6">
        <f t="shared" si="9"/>
        <v>35.700000000000003</v>
      </c>
      <c r="O32" s="2">
        <v>35.700000000000003</v>
      </c>
      <c r="P32" s="2"/>
      <c r="Q32" s="2"/>
      <c r="R32" s="2"/>
      <c r="S32" s="2"/>
      <c r="T32" s="6">
        <f t="shared" si="10"/>
        <v>32.299999999999997</v>
      </c>
      <c r="U32" s="2">
        <v>32.299999999999997</v>
      </c>
      <c r="V32" s="2"/>
      <c r="W32" s="2"/>
      <c r="X32" s="6">
        <f t="shared" si="11"/>
        <v>30</v>
      </c>
      <c r="Y32" s="2">
        <v>30</v>
      </c>
    </row>
    <row r="33" spans="1:26" ht="31.5" customHeight="1">
      <c r="A33" s="13">
        <v>1</v>
      </c>
      <c r="B33" s="13">
        <v>9</v>
      </c>
      <c r="C33" s="1" t="s">
        <v>66</v>
      </c>
      <c r="D33" s="39" t="s">
        <v>252</v>
      </c>
      <c r="E33" s="45" t="s">
        <v>199</v>
      </c>
      <c r="F33" s="45"/>
      <c r="G33" s="9"/>
      <c r="H33" s="6"/>
      <c r="I33" s="2">
        <v>50</v>
      </c>
      <c r="J33" s="6">
        <f t="shared" si="8"/>
        <v>50</v>
      </c>
      <c r="K33" s="2">
        <v>50</v>
      </c>
      <c r="L33" s="2"/>
      <c r="M33" s="2"/>
      <c r="N33" s="6">
        <f t="shared" si="9"/>
        <v>47.1</v>
      </c>
      <c r="O33" s="2">
        <v>47.1</v>
      </c>
      <c r="P33" s="2"/>
      <c r="Q33" s="2"/>
      <c r="R33" s="2"/>
      <c r="S33" s="2"/>
      <c r="T33" s="6">
        <f t="shared" si="10"/>
        <v>42.85</v>
      </c>
      <c r="U33" s="2">
        <v>42.85</v>
      </c>
      <c r="V33" s="2"/>
      <c r="W33" s="2"/>
      <c r="X33" s="6">
        <f t="shared" si="11"/>
        <v>40</v>
      </c>
      <c r="Y33" s="2">
        <v>40</v>
      </c>
    </row>
    <row r="34" spans="1:26" ht="31.5" customHeight="1">
      <c r="A34" s="12">
        <v>1</v>
      </c>
      <c r="B34" s="12">
        <v>10</v>
      </c>
      <c r="C34" s="1" t="s">
        <v>68</v>
      </c>
      <c r="D34" s="39" t="s">
        <v>253</v>
      </c>
      <c r="E34" s="45" t="s">
        <v>199</v>
      </c>
      <c r="F34" s="45"/>
      <c r="G34" s="2"/>
      <c r="H34" s="6"/>
      <c r="I34" s="2">
        <v>40</v>
      </c>
      <c r="J34" s="6">
        <f t="shared" si="8"/>
        <v>40</v>
      </c>
      <c r="K34" s="2">
        <v>40</v>
      </c>
      <c r="L34" s="2"/>
      <c r="M34" s="2"/>
      <c r="N34" s="6">
        <f t="shared" si="9"/>
        <v>38.9</v>
      </c>
      <c r="O34" s="2">
        <v>38.9</v>
      </c>
      <c r="P34" s="2"/>
      <c r="Q34" s="2"/>
      <c r="R34" s="2"/>
      <c r="S34" s="2"/>
      <c r="T34" s="6">
        <f t="shared" si="10"/>
        <v>37.200000000000003</v>
      </c>
      <c r="U34" s="2">
        <v>37.200000000000003</v>
      </c>
      <c r="V34" s="2"/>
      <c r="W34" s="2"/>
      <c r="X34" s="6">
        <f t="shared" si="11"/>
        <v>36</v>
      </c>
      <c r="Y34" s="2">
        <v>36</v>
      </c>
    </row>
    <row r="35" spans="1:26" ht="31.5" customHeight="1">
      <c r="A35" s="12">
        <v>1</v>
      </c>
      <c r="B35" s="12">
        <v>11</v>
      </c>
      <c r="C35" s="1" t="s">
        <v>70</v>
      </c>
      <c r="D35" s="39" t="s">
        <v>258</v>
      </c>
      <c r="E35" s="45" t="s">
        <v>199</v>
      </c>
      <c r="F35" s="45"/>
      <c r="G35" s="2"/>
      <c r="H35" s="6"/>
      <c r="I35" s="2">
        <v>50</v>
      </c>
      <c r="J35" s="6">
        <f t="shared" si="8"/>
        <v>50</v>
      </c>
      <c r="K35" s="2">
        <v>50</v>
      </c>
      <c r="L35" s="2"/>
      <c r="M35" s="2"/>
      <c r="N35" s="6">
        <f t="shared" si="9"/>
        <v>47.1</v>
      </c>
      <c r="O35" s="2">
        <v>47.1</v>
      </c>
      <c r="P35" s="2"/>
      <c r="Q35" s="2"/>
      <c r="R35" s="2"/>
      <c r="S35" s="2"/>
      <c r="T35" s="6">
        <f t="shared" si="10"/>
        <v>42.85</v>
      </c>
      <c r="U35" s="2">
        <v>42.85</v>
      </c>
      <c r="V35" s="2"/>
      <c r="W35" s="2"/>
      <c r="X35" s="6">
        <f t="shared" si="11"/>
        <v>40</v>
      </c>
      <c r="Y35" s="2">
        <v>40</v>
      </c>
    </row>
    <row r="36" spans="1:26" ht="31.5" customHeight="1">
      <c r="A36" s="12">
        <v>1</v>
      </c>
      <c r="B36" s="12">
        <v>12</v>
      </c>
      <c r="C36" s="1" t="s">
        <v>72</v>
      </c>
      <c r="D36" s="39" t="s">
        <v>254</v>
      </c>
      <c r="E36" s="45" t="s">
        <v>199</v>
      </c>
      <c r="F36" s="45"/>
      <c r="G36" s="2"/>
      <c r="H36" s="6"/>
      <c r="I36" s="2">
        <v>75</v>
      </c>
      <c r="J36" s="6">
        <f t="shared" si="8"/>
        <v>75</v>
      </c>
      <c r="K36" s="2">
        <v>75</v>
      </c>
      <c r="L36" s="2"/>
      <c r="M36" s="2"/>
      <c r="N36" s="6">
        <f t="shared" si="9"/>
        <v>69.599999999999994</v>
      </c>
      <c r="O36" s="2">
        <v>69.599999999999994</v>
      </c>
      <c r="P36" s="2"/>
      <c r="Q36" s="2"/>
      <c r="R36" s="2"/>
      <c r="S36" s="2"/>
      <c r="T36" s="6">
        <f t="shared" si="10"/>
        <v>61.5</v>
      </c>
      <c r="U36" s="2">
        <v>61.5</v>
      </c>
      <c r="V36" s="2"/>
      <c r="W36" s="2"/>
      <c r="X36" s="6">
        <f t="shared" si="11"/>
        <v>56</v>
      </c>
      <c r="Y36" s="2">
        <v>56</v>
      </c>
    </row>
    <row r="37" spans="1:26" ht="31.5" customHeight="1">
      <c r="A37" s="12">
        <v>1</v>
      </c>
      <c r="B37" s="12">
        <v>13</v>
      </c>
      <c r="C37" s="1" t="s">
        <v>61</v>
      </c>
      <c r="D37" s="39" t="s">
        <v>259</v>
      </c>
      <c r="E37" s="45" t="s">
        <v>199</v>
      </c>
      <c r="F37" s="6"/>
      <c r="G37" s="2">
        <v>49.7</v>
      </c>
      <c r="H37" s="6"/>
      <c r="I37" s="2">
        <v>50.5</v>
      </c>
      <c r="J37" s="6">
        <f t="shared" si="8"/>
        <v>51.2</v>
      </c>
      <c r="K37" s="2">
        <v>51.2</v>
      </c>
      <c r="L37" s="6">
        <f t="shared" ref="L37:L42" si="12">M37</f>
        <v>52</v>
      </c>
      <c r="M37" s="2">
        <v>52</v>
      </c>
      <c r="N37" s="6">
        <f t="shared" si="9"/>
        <v>52.7</v>
      </c>
      <c r="O37" s="2">
        <v>52.7</v>
      </c>
      <c r="P37" s="2">
        <v>53.5</v>
      </c>
      <c r="Q37" s="2">
        <v>52.9</v>
      </c>
      <c r="R37" s="2">
        <v>54.3</v>
      </c>
      <c r="S37" s="2">
        <v>53</v>
      </c>
      <c r="T37" s="2">
        <v>55.1</v>
      </c>
      <c r="U37" s="2">
        <v>53.2</v>
      </c>
      <c r="V37" s="2">
        <v>55.9</v>
      </c>
      <c r="W37" s="2">
        <v>53.3</v>
      </c>
      <c r="X37" s="2">
        <v>56.7</v>
      </c>
      <c r="Y37" s="3">
        <v>53.5</v>
      </c>
    </row>
    <row r="38" spans="1:26" ht="31.5" customHeight="1">
      <c r="A38" s="12">
        <v>1</v>
      </c>
      <c r="B38" s="12">
        <v>15</v>
      </c>
      <c r="C38" s="1" t="s">
        <v>49</v>
      </c>
      <c r="D38" s="44" t="s">
        <v>50</v>
      </c>
      <c r="E38" s="45" t="s">
        <v>199</v>
      </c>
      <c r="F38" s="6"/>
      <c r="G38" s="97">
        <v>69</v>
      </c>
      <c r="H38" s="6"/>
      <c r="I38" s="97">
        <v>70</v>
      </c>
      <c r="J38" s="6">
        <f t="shared" si="8"/>
        <v>71</v>
      </c>
      <c r="K38" s="97">
        <v>71</v>
      </c>
      <c r="L38" s="6">
        <f t="shared" si="12"/>
        <v>72</v>
      </c>
      <c r="M38" s="97">
        <v>72</v>
      </c>
      <c r="N38" s="6">
        <f t="shared" si="9"/>
        <v>73.88</v>
      </c>
      <c r="O38" s="97">
        <v>73.88</v>
      </c>
      <c r="P38" s="6">
        <f t="shared" ref="P38:P53" si="13">Q38</f>
        <v>75.319999999999993</v>
      </c>
      <c r="Q38" s="97">
        <v>75.319999999999993</v>
      </c>
      <c r="R38" s="6">
        <f t="shared" ref="R38:R53" si="14">S38</f>
        <v>76.760000000000005</v>
      </c>
      <c r="S38" s="97">
        <v>76.760000000000005</v>
      </c>
      <c r="T38" s="6">
        <f t="shared" ref="T38:T53" si="15">U38</f>
        <v>78.2</v>
      </c>
      <c r="U38" s="97">
        <v>78.2</v>
      </c>
      <c r="V38" s="6">
        <f t="shared" ref="V38:V53" si="16">W38</f>
        <v>79.64</v>
      </c>
      <c r="W38" s="97">
        <v>79.64</v>
      </c>
      <c r="X38" s="6">
        <f t="shared" ref="X38:X53" si="17">Y38</f>
        <v>81.08</v>
      </c>
      <c r="Y38" s="97">
        <v>81.08</v>
      </c>
    </row>
    <row r="39" spans="1:26" ht="31.5" customHeight="1">
      <c r="A39" s="12">
        <v>1</v>
      </c>
      <c r="B39" s="12">
        <v>17</v>
      </c>
      <c r="C39" s="1" t="s">
        <v>81</v>
      </c>
      <c r="D39" s="44" t="s">
        <v>52</v>
      </c>
      <c r="E39" s="53" t="s">
        <v>16</v>
      </c>
      <c r="F39" s="6"/>
      <c r="G39" s="45">
        <v>0.01</v>
      </c>
      <c r="H39" s="6"/>
      <c r="I39" s="98">
        <v>0.01</v>
      </c>
      <c r="J39" s="6">
        <f t="shared" si="8"/>
        <v>0.02</v>
      </c>
      <c r="K39" s="99">
        <v>0.02</v>
      </c>
      <c r="L39" s="6">
        <f t="shared" si="12"/>
        <v>0.01</v>
      </c>
      <c r="M39" s="99">
        <v>0.01</v>
      </c>
      <c r="N39" s="6">
        <f t="shared" si="9"/>
        <v>0.01</v>
      </c>
      <c r="O39" s="99">
        <v>0.01</v>
      </c>
      <c r="P39" s="6">
        <f t="shared" si="13"/>
        <v>0.01</v>
      </c>
      <c r="Q39" s="98">
        <v>0.01</v>
      </c>
      <c r="R39" s="6">
        <f t="shared" si="14"/>
        <v>0.01</v>
      </c>
      <c r="S39" s="98">
        <v>0.01</v>
      </c>
      <c r="T39" s="6">
        <f t="shared" si="15"/>
        <v>0.01</v>
      </c>
      <c r="U39" s="98">
        <v>0.01</v>
      </c>
      <c r="V39" s="6">
        <f t="shared" si="16"/>
        <v>0.01</v>
      </c>
      <c r="W39" s="98">
        <v>0.01</v>
      </c>
      <c r="X39" s="6">
        <f t="shared" si="17"/>
        <v>0.01</v>
      </c>
      <c r="Y39" s="98">
        <v>0.01</v>
      </c>
    </row>
    <row r="40" spans="1:26" ht="25.5">
      <c r="A40" s="12">
        <v>1</v>
      </c>
      <c r="B40" s="12">
        <v>18</v>
      </c>
      <c r="C40" s="1" t="s">
        <v>74</v>
      </c>
      <c r="D40" s="44" t="s">
        <v>55</v>
      </c>
      <c r="E40" s="45" t="s">
        <v>218</v>
      </c>
      <c r="F40" s="6"/>
      <c r="G40" s="45">
        <v>4.4000000000000004</v>
      </c>
      <c r="H40" s="6"/>
      <c r="I40" s="100">
        <v>10</v>
      </c>
      <c r="J40" s="6">
        <f t="shared" si="8"/>
        <v>7</v>
      </c>
      <c r="K40" s="100">
        <v>7</v>
      </c>
      <c r="L40" s="6">
        <f t="shared" si="12"/>
        <v>2</v>
      </c>
      <c r="M40" s="101">
        <v>2</v>
      </c>
      <c r="N40" s="6" t="str">
        <f t="shared" si="9"/>
        <v>Менее 1 случая</v>
      </c>
      <c r="O40" s="99" t="s">
        <v>56</v>
      </c>
      <c r="P40" s="6" t="str">
        <f t="shared" si="13"/>
        <v>Менее 1 случая</v>
      </c>
      <c r="Q40" s="99" t="s">
        <v>56</v>
      </c>
      <c r="R40" s="6" t="str">
        <f t="shared" si="14"/>
        <v>Менее 1 случая</v>
      </c>
      <c r="S40" s="17" t="s">
        <v>56</v>
      </c>
      <c r="T40" s="6" t="str">
        <f t="shared" si="15"/>
        <v>Менее 1 случая</v>
      </c>
      <c r="U40" s="17" t="s">
        <v>56</v>
      </c>
      <c r="V40" s="6" t="str">
        <f t="shared" si="16"/>
        <v>Менее 1 случая</v>
      </c>
      <c r="W40" s="17" t="s">
        <v>56</v>
      </c>
      <c r="X40" s="6" t="str">
        <f t="shared" si="17"/>
        <v>Менее 1 случая</v>
      </c>
      <c r="Y40" s="17" t="s">
        <v>56</v>
      </c>
      <c r="Z40" s="102"/>
    </row>
    <row r="41" spans="1:26" ht="25.5">
      <c r="A41" s="12">
        <v>1</v>
      </c>
      <c r="B41" s="12">
        <v>19</v>
      </c>
      <c r="C41" s="1" t="s">
        <v>46</v>
      </c>
      <c r="D41" s="44" t="s">
        <v>58</v>
      </c>
      <c r="E41" s="53" t="s">
        <v>16</v>
      </c>
      <c r="F41" s="6"/>
      <c r="G41" s="45">
        <v>0.25</v>
      </c>
      <c r="H41" s="6"/>
      <c r="I41" s="103" t="s">
        <v>56</v>
      </c>
      <c r="J41" s="6" t="str">
        <f t="shared" si="8"/>
        <v>Менее 1 случая</v>
      </c>
      <c r="K41" s="103" t="s">
        <v>56</v>
      </c>
      <c r="L41" s="6" t="str">
        <f t="shared" si="12"/>
        <v>Менее 1 случая</v>
      </c>
      <c r="M41" s="103" t="s">
        <v>56</v>
      </c>
      <c r="N41" s="6" t="str">
        <f t="shared" si="9"/>
        <v>Менее 1 случая</v>
      </c>
      <c r="O41" s="103" t="s">
        <v>56</v>
      </c>
      <c r="P41" s="6" t="str">
        <f t="shared" si="13"/>
        <v>Менее 1 случая</v>
      </c>
      <c r="Q41" s="103" t="s">
        <v>56</v>
      </c>
      <c r="R41" s="6" t="str">
        <f t="shared" si="14"/>
        <v>Менее 1 случая</v>
      </c>
      <c r="S41" s="103" t="s">
        <v>56</v>
      </c>
      <c r="T41" s="6" t="str">
        <f t="shared" si="15"/>
        <v>Менее 1 случая</v>
      </c>
      <c r="U41" s="103" t="s">
        <v>56</v>
      </c>
      <c r="V41" s="6" t="str">
        <f t="shared" si="16"/>
        <v>Менее 1 случая</v>
      </c>
      <c r="W41" s="103" t="s">
        <v>56</v>
      </c>
      <c r="X41" s="6" t="str">
        <f t="shared" si="17"/>
        <v>Менее 1 случая</v>
      </c>
      <c r="Y41" s="103" t="s">
        <v>56</v>
      </c>
      <c r="Z41" s="102"/>
    </row>
    <row r="42" spans="1:26" ht="30" customHeight="1">
      <c r="A42" s="12">
        <v>1</v>
      </c>
      <c r="B42" s="12">
        <v>20</v>
      </c>
      <c r="C42" s="1" t="s">
        <v>48</v>
      </c>
      <c r="D42" s="44" t="s">
        <v>60</v>
      </c>
      <c r="E42" s="53" t="s">
        <v>16</v>
      </c>
      <c r="F42" s="6"/>
      <c r="G42" s="45">
        <v>0.28999999999999998</v>
      </c>
      <c r="H42" s="6"/>
      <c r="I42" s="103" t="s">
        <v>56</v>
      </c>
      <c r="J42" s="6" t="str">
        <f t="shared" si="8"/>
        <v>Менее 1 случая</v>
      </c>
      <c r="K42" s="103" t="s">
        <v>56</v>
      </c>
      <c r="L42" s="6" t="str">
        <f t="shared" si="12"/>
        <v>Менее 1 случая</v>
      </c>
      <c r="M42" s="103" t="s">
        <v>56</v>
      </c>
      <c r="N42" s="6" t="str">
        <f t="shared" si="9"/>
        <v>Менее 1 случая</v>
      </c>
      <c r="O42" s="103" t="s">
        <v>56</v>
      </c>
      <c r="P42" s="6" t="str">
        <f t="shared" si="13"/>
        <v>Менее 1 случая</v>
      </c>
      <c r="Q42" s="103" t="s">
        <v>56</v>
      </c>
      <c r="R42" s="6" t="str">
        <f t="shared" si="14"/>
        <v>Менее 1 случая</v>
      </c>
      <c r="S42" s="103" t="s">
        <v>56</v>
      </c>
      <c r="T42" s="6" t="str">
        <f t="shared" si="15"/>
        <v>Менее 1 случая</v>
      </c>
      <c r="U42" s="103" t="s">
        <v>56</v>
      </c>
      <c r="V42" s="6" t="str">
        <f t="shared" si="16"/>
        <v>Менее 1 случая</v>
      </c>
      <c r="W42" s="103" t="s">
        <v>56</v>
      </c>
      <c r="X42" s="6" t="str">
        <f t="shared" si="17"/>
        <v>Менее 1 случая</v>
      </c>
      <c r="Y42" s="103" t="s">
        <v>56</v>
      </c>
      <c r="Z42" s="102"/>
    </row>
    <row r="43" spans="1:26" ht="30" customHeight="1">
      <c r="A43" s="12">
        <v>1</v>
      </c>
      <c r="B43" s="12">
        <v>21</v>
      </c>
      <c r="C43" s="1" t="s">
        <v>200</v>
      </c>
      <c r="D43" s="44" t="s">
        <v>62</v>
      </c>
      <c r="E43" s="53" t="s">
        <v>16</v>
      </c>
      <c r="F43" s="6"/>
      <c r="G43" s="45" t="s">
        <v>53</v>
      </c>
      <c r="H43" s="6"/>
      <c r="I43" s="6">
        <v>2.6</v>
      </c>
      <c r="J43" s="6">
        <f t="shared" ref="J43:J53" si="18">K43</f>
        <v>2.6</v>
      </c>
      <c r="K43" s="6">
        <v>2.6</v>
      </c>
      <c r="L43" s="6">
        <f t="shared" ref="L43:L53" si="19">M43</f>
        <v>2.6</v>
      </c>
      <c r="M43" s="6">
        <v>2.6</v>
      </c>
      <c r="N43" s="6">
        <f t="shared" ref="N43:N53" si="20">O43</f>
        <v>2.4</v>
      </c>
      <c r="O43" s="6">
        <v>2.4</v>
      </c>
      <c r="P43" s="6">
        <f t="shared" si="13"/>
        <v>2.4</v>
      </c>
      <c r="Q43" s="6">
        <v>2.4</v>
      </c>
      <c r="R43" s="6">
        <f t="shared" si="14"/>
        <v>2.4</v>
      </c>
      <c r="S43" s="6">
        <v>2.4</v>
      </c>
      <c r="T43" s="6">
        <f t="shared" si="15"/>
        <v>2.2999999999999998</v>
      </c>
      <c r="U43" s="6">
        <v>2.2999999999999998</v>
      </c>
      <c r="V43" s="6">
        <f t="shared" si="16"/>
        <v>2.2999999999999998</v>
      </c>
      <c r="W43" s="6">
        <v>2.2999999999999998</v>
      </c>
      <c r="X43" s="6">
        <f t="shared" si="17"/>
        <v>2.2999999999999998</v>
      </c>
      <c r="Y43" s="6">
        <v>2.2999999999999998</v>
      </c>
      <c r="Z43" s="102"/>
    </row>
    <row r="44" spans="1:26" ht="30" customHeight="1">
      <c r="A44" s="12">
        <v>1</v>
      </c>
      <c r="B44" s="12">
        <v>22</v>
      </c>
      <c r="C44" s="1" t="s">
        <v>201</v>
      </c>
      <c r="D44" s="44" t="s">
        <v>64</v>
      </c>
      <c r="E44" s="45" t="s">
        <v>199</v>
      </c>
      <c r="F44" s="6"/>
      <c r="G44" s="11" t="s">
        <v>65</v>
      </c>
      <c r="H44" s="6"/>
      <c r="I44" s="11" t="s">
        <v>65</v>
      </c>
      <c r="J44" s="6" t="str">
        <f t="shared" si="18"/>
        <v xml:space="preserve"> не менее 95</v>
      </c>
      <c r="K44" s="11" t="s">
        <v>65</v>
      </c>
      <c r="L44" s="6" t="str">
        <f t="shared" si="19"/>
        <v xml:space="preserve"> не менее 95</v>
      </c>
      <c r="M44" s="11" t="s">
        <v>65</v>
      </c>
      <c r="N44" s="6" t="str">
        <f t="shared" si="20"/>
        <v xml:space="preserve"> не менее 95</v>
      </c>
      <c r="O44" s="11" t="s">
        <v>65</v>
      </c>
      <c r="P44" s="6" t="str">
        <f t="shared" si="13"/>
        <v xml:space="preserve"> не менее 95</v>
      </c>
      <c r="Q44" s="11" t="s">
        <v>65</v>
      </c>
      <c r="R44" s="6" t="str">
        <f t="shared" si="14"/>
        <v xml:space="preserve"> не менее 95</v>
      </c>
      <c r="S44" s="11" t="s">
        <v>65</v>
      </c>
      <c r="T44" s="6" t="str">
        <f t="shared" si="15"/>
        <v xml:space="preserve"> не менее 95</v>
      </c>
      <c r="U44" s="11" t="s">
        <v>65</v>
      </c>
      <c r="V44" s="6" t="str">
        <f t="shared" si="16"/>
        <v xml:space="preserve"> не менее 95</v>
      </c>
      <c r="W44" s="11" t="s">
        <v>65</v>
      </c>
      <c r="X44" s="6" t="str">
        <f t="shared" si="17"/>
        <v xml:space="preserve"> не менее 95</v>
      </c>
      <c r="Y44" s="11" t="s">
        <v>65</v>
      </c>
    </row>
    <row r="45" spans="1:26" ht="30" customHeight="1">
      <c r="A45" s="12">
        <v>1</v>
      </c>
      <c r="B45" s="12">
        <v>23</v>
      </c>
      <c r="C45" s="1" t="s">
        <v>76</v>
      </c>
      <c r="D45" s="44" t="s">
        <v>67</v>
      </c>
      <c r="E45" s="45" t="s">
        <v>199</v>
      </c>
      <c r="F45" s="6"/>
      <c r="G45" s="11" t="s">
        <v>65</v>
      </c>
      <c r="H45" s="6"/>
      <c r="I45" s="11" t="s">
        <v>65</v>
      </c>
      <c r="J45" s="6" t="str">
        <f t="shared" si="18"/>
        <v xml:space="preserve"> не менее 95</v>
      </c>
      <c r="K45" s="11" t="s">
        <v>65</v>
      </c>
      <c r="L45" s="6" t="str">
        <f t="shared" si="19"/>
        <v xml:space="preserve"> не менее 95</v>
      </c>
      <c r="M45" s="11" t="s">
        <v>65</v>
      </c>
      <c r="N45" s="6" t="str">
        <f t="shared" si="20"/>
        <v xml:space="preserve"> не менее 95</v>
      </c>
      <c r="O45" s="11" t="s">
        <v>65</v>
      </c>
      <c r="P45" s="6" t="str">
        <f t="shared" si="13"/>
        <v xml:space="preserve"> не менее 95</v>
      </c>
      <c r="Q45" s="11" t="s">
        <v>65</v>
      </c>
      <c r="R45" s="6" t="str">
        <f t="shared" si="14"/>
        <v xml:space="preserve"> не менее 95</v>
      </c>
      <c r="S45" s="11" t="s">
        <v>65</v>
      </c>
      <c r="T45" s="6" t="str">
        <f t="shared" si="15"/>
        <v xml:space="preserve"> не менее 95</v>
      </c>
      <c r="U45" s="11" t="s">
        <v>65</v>
      </c>
      <c r="V45" s="6" t="str">
        <f t="shared" si="16"/>
        <v xml:space="preserve"> не менее 95</v>
      </c>
      <c r="W45" s="11" t="s">
        <v>65</v>
      </c>
      <c r="X45" s="6" t="str">
        <f t="shared" si="17"/>
        <v xml:space="preserve"> не менее 95</v>
      </c>
      <c r="Y45" s="11" t="s">
        <v>65</v>
      </c>
    </row>
    <row r="46" spans="1:26" ht="30" customHeight="1">
      <c r="A46" s="12">
        <v>1</v>
      </c>
      <c r="B46" s="12">
        <v>24</v>
      </c>
      <c r="C46" s="1" t="s">
        <v>77</v>
      </c>
      <c r="D46" s="44" t="s">
        <v>69</v>
      </c>
      <c r="E46" s="45" t="s">
        <v>199</v>
      </c>
      <c r="F46" s="6"/>
      <c r="G46" s="11" t="s">
        <v>65</v>
      </c>
      <c r="H46" s="6"/>
      <c r="I46" s="11" t="s">
        <v>65</v>
      </c>
      <c r="J46" s="6" t="str">
        <f t="shared" si="18"/>
        <v xml:space="preserve"> не менее 95</v>
      </c>
      <c r="K46" s="11" t="s">
        <v>65</v>
      </c>
      <c r="L46" s="6" t="str">
        <f t="shared" si="19"/>
        <v xml:space="preserve"> не менее 95</v>
      </c>
      <c r="M46" s="11" t="s">
        <v>65</v>
      </c>
      <c r="N46" s="6" t="str">
        <f t="shared" si="20"/>
        <v xml:space="preserve"> не менее 95</v>
      </c>
      <c r="O46" s="11" t="s">
        <v>65</v>
      </c>
      <c r="P46" s="6" t="str">
        <f t="shared" si="13"/>
        <v xml:space="preserve"> не менее 95</v>
      </c>
      <c r="Q46" s="11" t="s">
        <v>65</v>
      </c>
      <c r="R46" s="6" t="str">
        <f t="shared" si="14"/>
        <v xml:space="preserve"> не менее 95</v>
      </c>
      <c r="S46" s="11" t="s">
        <v>65</v>
      </c>
      <c r="T46" s="6" t="str">
        <f t="shared" si="15"/>
        <v xml:space="preserve"> не менее 95</v>
      </c>
      <c r="U46" s="11" t="s">
        <v>65</v>
      </c>
      <c r="V46" s="6" t="str">
        <f t="shared" si="16"/>
        <v xml:space="preserve"> не менее 95</v>
      </c>
      <c r="W46" s="11" t="s">
        <v>65</v>
      </c>
      <c r="X46" s="6" t="str">
        <f t="shared" si="17"/>
        <v xml:space="preserve"> не менее 95</v>
      </c>
      <c r="Y46" s="11" t="s">
        <v>65</v>
      </c>
    </row>
    <row r="47" spans="1:26" ht="30" customHeight="1">
      <c r="A47" s="12">
        <v>1</v>
      </c>
      <c r="B47" s="12">
        <v>25</v>
      </c>
      <c r="C47" s="1" t="s">
        <v>202</v>
      </c>
      <c r="D47" s="44" t="s">
        <v>71</v>
      </c>
      <c r="E47" s="45" t="s">
        <v>199</v>
      </c>
      <c r="F47" s="6"/>
      <c r="G47" s="11" t="s">
        <v>65</v>
      </c>
      <c r="H47" s="6"/>
      <c r="I47" s="11" t="s">
        <v>65</v>
      </c>
      <c r="J47" s="6" t="str">
        <f t="shared" si="18"/>
        <v xml:space="preserve"> не менее 95</v>
      </c>
      <c r="K47" s="11" t="s">
        <v>65</v>
      </c>
      <c r="L47" s="6" t="str">
        <f t="shared" si="19"/>
        <v xml:space="preserve"> не менее 95</v>
      </c>
      <c r="M47" s="11" t="s">
        <v>65</v>
      </c>
      <c r="N47" s="6" t="str">
        <f t="shared" si="20"/>
        <v xml:space="preserve"> не менее 95</v>
      </c>
      <c r="O47" s="11" t="s">
        <v>65</v>
      </c>
      <c r="P47" s="6" t="str">
        <f t="shared" si="13"/>
        <v xml:space="preserve"> не менее 95</v>
      </c>
      <c r="Q47" s="11" t="s">
        <v>65</v>
      </c>
      <c r="R47" s="6" t="str">
        <f t="shared" si="14"/>
        <v xml:space="preserve"> не менее 95</v>
      </c>
      <c r="S47" s="11" t="s">
        <v>65</v>
      </c>
      <c r="T47" s="6" t="str">
        <f t="shared" si="15"/>
        <v xml:space="preserve"> не менее 95</v>
      </c>
      <c r="U47" s="11" t="s">
        <v>65</v>
      </c>
      <c r="V47" s="6" t="str">
        <f t="shared" si="16"/>
        <v xml:space="preserve"> не менее 95</v>
      </c>
      <c r="W47" s="11" t="s">
        <v>65</v>
      </c>
      <c r="X47" s="6" t="str">
        <f t="shared" si="17"/>
        <v xml:space="preserve"> не менее 95</v>
      </c>
      <c r="Y47" s="11" t="s">
        <v>65</v>
      </c>
    </row>
    <row r="48" spans="1:26" ht="40.5" customHeight="1">
      <c r="A48" s="13">
        <v>1</v>
      </c>
      <c r="B48" s="12">
        <v>26</v>
      </c>
      <c r="C48" s="1" t="s">
        <v>203</v>
      </c>
      <c r="D48" s="44" t="s">
        <v>73</v>
      </c>
      <c r="E48" s="45" t="s">
        <v>199</v>
      </c>
      <c r="F48" s="6"/>
      <c r="G48" s="11" t="s">
        <v>65</v>
      </c>
      <c r="H48" s="6"/>
      <c r="I48" s="11" t="s">
        <v>65</v>
      </c>
      <c r="J48" s="6" t="str">
        <f t="shared" si="18"/>
        <v xml:space="preserve"> не менее 95</v>
      </c>
      <c r="K48" s="11" t="s">
        <v>65</v>
      </c>
      <c r="L48" s="6" t="str">
        <f t="shared" si="19"/>
        <v xml:space="preserve"> не менее 95</v>
      </c>
      <c r="M48" s="11" t="s">
        <v>65</v>
      </c>
      <c r="N48" s="6" t="str">
        <f t="shared" si="20"/>
        <v xml:space="preserve"> не менее 95</v>
      </c>
      <c r="O48" s="11" t="s">
        <v>65</v>
      </c>
      <c r="P48" s="6" t="str">
        <f t="shared" si="13"/>
        <v xml:space="preserve"> не менее 95</v>
      </c>
      <c r="Q48" s="11" t="s">
        <v>65</v>
      </c>
      <c r="R48" s="6" t="str">
        <f t="shared" si="14"/>
        <v xml:space="preserve"> не менее 95</v>
      </c>
      <c r="S48" s="11" t="s">
        <v>65</v>
      </c>
      <c r="T48" s="6" t="str">
        <f t="shared" si="15"/>
        <v xml:space="preserve"> не менее 95</v>
      </c>
      <c r="U48" s="11" t="s">
        <v>65</v>
      </c>
      <c r="V48" s="6" t="str">
        <f t="shared" si="16"/>
        <v xml:space="preserve"> не менее 95</v>
      </c>
      <c r="W48" s="11" t="s">
        <v>65</v>
      </c>
      <c r="X48" s="6" t="str">
        <f t="shared" si="17"/>
        <v xml:space="preserve"> не менее 95</v>
      </c>
      <c r="Y48" s="11" t="s">
        <v>65</v>
      </c>
    </row>
    <row r="49" spans="1:25" ht="37.5" customHeight="1">
      <c r="A49" s="12">
        <v>1</v>
      </c>
      <c r="B49" s="12">
        <v>27</v>
      </c>
      <c r="C49" s="1" t="s">
        <v>204</v>
      </c>
      <c r="D49" s="44" t="s">
        <v>75</v>
      </c>
      <c r="E49" s="45" t="s">
        <v>199</v>
      </c>
      <c r="F49" s="6"/>
      <c r="G49" s="46">
        <v>74</v>
      </c>
      <c r="H49" s="6"/>
      <c r="I49" s="46">
        <v>74.5</v>
      </c>
      <c r="J49" s="6">
        <f t="shared" si="18"/>
        <v>75</v>
      </c>
      <c r="K49" s="46">
        <v>75</v>
      </c>
      <c r="L49" s="6">
        <f t="shared" si="19"/>
        <v>75.5</v>
      </c>
      <c r="M49" s="11">
        <v>75.5</v>
      </c>
      <c r="N49" s="6">
        <f t="shared" si="20"/>
        <v>76</v>
      </c>
      <c r="O49" s="11">
        <v>76</v>
      </c>
      <c r="P49" s="6">
        <f t="shared" si="13"/>
        <v>76.5</v>
      </c>
      <c r="Q49" s="46">
        <v>76.5</v>
      </c>
      <c r="R49" s="6">
        <f t="shared" si="14"/>
        <v>77</v>
      </c>
      <c r="S49" s="46">
        <v>77</v>
      </c>
      <c r="T49" s="6">
        <f t="shared" si="15"/>
        <v>77.5</v>
      </c>
      <c r="U49" s="46">
        <v>77.5</v>
      </c>
      <c r="V49" s="6">
        <f t="shared" si="16"/>
        <v>78</v>
      </c>
      <c r="W49" s="46">
        <v>78</v>
      </c>
      <c r="X49" s="6">
        <f t="shared" si="17"/>
        <v>78.5</v>
      </c>
      <c r="Y49" s="46">
        <v>78.5</v>
      </c>
    </row>
    <row r="50" spans="1:25" ht="30" customHeight="1">
      <c r="A50" s="12"/>
      <c r="B50" s="12"/>
      <c r="C50" s="1" t="s">
        <v>205</v>
      </c>
      <c r="D50" s="44" t="s">
        <v>235</v>
      </c>
      <c r="E50" s="53" t="s">
        <v>199</v>
      </c>
      <c r="F50" s="6"/>
      <c r="G50" s="45">
        <v>26.5</v>
      </c>
      <c r="H50" s="6"/>
      <c r="I50" s="46">
        <f>G50*0.986</f>
        <v>26.129000000000001</v>
      </c>
      <c r="J50" s="6">
        <f t="shared" si="18"/>
        <v>25.763194000000002</v>
      </c>
      <c r="K50" s="46">
        <f>I50*0.986</f>
        <v>25.763194000000002</v>
      </c>
      <c r="L50" s="6">
        <f t="shared" si="19"/>
        <v>25.402509284000001</v>
      </c>
      <c r="M50" s="46">
        <f>K50*0.986</f>
        <v>25.402509284000001</v>
      </c>
      <c r="N50" s="6">
        <f t="shared" si="20"/>
        <v>25.046874154024</v>
      </c>
      <c r="O50" s="46">
        <f>M50*0.986</f>
        <v>25.046874154024</v>
      </c>
      <c r="P50" s="6">
        <f t="shared" si="13"/>
        <v>24.696217915867663</v>
      </c>
      <c r="Q50" s="46">
        <f>O50*0.986</f>
        <v>24.696217915867663</v>
      </c>
      <c r="R50" s="6">
        <f t="shared" si="14"/>
        <v>24.350470865045516</v>
      </c>
      <c r="S50" s="46">
        <f>Q50*0.986</f>
        <v>24.350470865045516</v>
      </c>
      <c r="T50" s="6">
        <f t="shared" si="15"/>
        <v>24.009564272934877</v>
      </c>
      <c r="U50" s="46">
        <f>S50*0.986</f>
        <v>24.009564272934877</v>
      </c>
      <c r="V50" s="6">
        <f t="shared" si="16"/>
        <v>23.673430373113789</v>
      </c>
      <c r="W50" s="46">
        <f>U50*0.986</f>
        <v>23.673430373113789</v>
      </c>
      <c r="X50" s="6">
        <f t="shared" si="17"/>
        <v>23.342002347890194</v>
      </c>
      <c r="Y50" s="46">
        <f>W50*0.986</f>
        <v>23.342002347890194</v>
      </c>
    </row>
    <row r="51" spans="1:25" ht="30" customHeight="1">
      <c r="A51" s="12"/>
      <c r="B51" s="12"/>
      <c r="C51" s="1" t="s">
        <v>206</v>
      </c>
      <c r="D51" s="44" t="s">
        <v>236</v>
      </c>
      <c r="E51" s="53" t="s">
        <v>199</v>
      </c>
      <c r="F51" s="6"/>
      <c r="G51" s="45">
        <v>31.3</v>
      </c>
      <c r="H51" s="6"/>
      <c r="I51" s="46">
        <f>G51*0.983</f>
        <v>30.767900000000001</v>
      </c>
      <c r="J51" s="6">
        <f t="shared" si="18"/>
        <v>30.244845699999999</v>
      </c>
      <c r="K51" s="46">
        <f>I51*0.983</f>
        <v>30.244845699999999</v>
      </c>
      <c r="L51" s="6">
        <f t="shared" si="19"/>
        <v>29.730683323099999</v>
      </c>
      <c r="M51" s="46">
        <f>K51*0.983</f>
        <v>29.730683323099999</v>
      </c>
      <c r="N51" s="6">
        <f t="shared" si="20"/>
        <v>29.225261706607299</v>
      </c>
      <c r="O51" s="46">
        <f>M51*0.983</f>
        <v>29.225261706607299</v>
      </c>
      <c r="P51" s="6">
        <f t="shared" si="13"/>
        <v>28.728432257594974</v>
      </c>
      <c r="Q51" s="46">
        <f>O51*0.983</f>
        <v>28.728432257594974</v>
      </c>
      <c r="R51" s="6">
        <f t="shared" si="14"/>
        <v>28.240048909215858</v>
      </c>
      <c r="S51" s="46">
        <f>Q51*0.983</f>
        <v>28.240048909215858</v>
      </c>
      <c r="T51" s="6">
        <f t="shared" si="15"/>
        <v>27.759968077759186</v>
      </c>
      <c r="U51" s="46">
        <f>S51*0.983</f>
        <v>27.759968077759186</v>
      </c>
      <c r="V51" s="6">
        <f t="shared" si="16"/>
        <v>27.28804862043728</v>
      </c>
      <c r="W51" s="46">
        <f>U51*0.983</f>
        <v>27.28804862043728</v>
      </c>
      <c r="X51" s="6">
        <f t="shared" si="17"/>
        <v>26.824151793889847</v>
      </c>
      <c r="Y51" s="46">
        <f>W51*0.983</f>
        <v>26.824151793889847</v>
      </c>
    </row>
    <row r="52" spans="1:25" ht="103.5" customHeight="1">
      <c r="A52" s="12">
        <v>1</v>
      </c>
      <c r="B52" s="12">
        <v>31</v>
      </c>
      <c r="C52" s="1" t="s">
        <v>207</v>
      </c>
      <c r="D52" s="44" t="s">
        <v>221</v>
      </c>
      <c r="E52" s="45" t="s">
        <v>199</v>
      </c>
      <c r="F52" s="6"/>
      <c r="G52" s="6">
        <v>92</v>
      </c>
      <c r="H52" s="6"/>
      <c r="I52" s="6">
        <v>93</v>
      </c>
      <c r="J52" s="6">
        <f t="shared" si="18"/>
        <v>94</v>
      </c>
      <c r="K52" s="6">
        <v>94</v>
      </c>
      <c r="L52" s="6">
        <f t="shared" si="19"/>
        <v>94.5</v>
      </c>
      <c r="M52" s="6">
        <v>94.5</v>
      </c>
      <c r="N52" s="6">
        <f t="shared" si="20"/>
        <v>95</v>
      </c>
      <c r="O52" s="6">
        <v>95</v>
      </c>
      <c r="P52" s="6">
        <f t="shared" si="13"/>
        <v>95.5</v>
      </c>
      <c r="Q52" s="6">
        <v>95.5</v>
      </c>
      <c r="R52" s="6">
        <f t="shared" si="14"/>
        <v>96</v>
      </c>
      <c r="S52" s="6">
        <v>96</v>
      </c>
      <c r="T52" s="6">
        <f t="shared" si="15"/>
        <v>96.5</v>
      </c>
      <c r="U52" s="6">
        <v>96.5</v>
      </c>
      <c r="V52" s="6">
        <f t="shared" si="16"/>
        <v>97</v>
      </c>
      <c r="W52" s="6">
        <v>97</v>
      </c>
      <c r="X52" s="6">
        <f t="shared" si="17"/>
        <v>98</v>
      </c>
      <c r="Y52" s="6">
        <v>98</v>
      </c>
    </row>
    <row r="53" spans="1:25" ht="125.25" customHeight="1">
      <c r="A53" s="12">
        <v>1</v>
      </c>
      <c r="B53" s="12">
        <v>32</v>
      </c>
      <c r="C53" s="1" t="s">
        <v>208</v>
      </c>
      <c r="D53" s="44" t="s">
        <v>222</v>
      </c>
      <c r="E53" s="45" t="s">
        <v>199</v>
      </c>
      <c r="F53" s="6"/>
      <c r="G53" s="6">
        <v>96</v>
      </c>
      <c r="H53" s="6"/>
      <c r="I53" s="6">
        <v>96</v>
      </c>
      <c r="J53" s="6">
        <f t="shared" si="18"/>
        <v>97</v>
      </c>
      <c r="K53" s="6">
        <v>97</v>
      </c>
      <c r="L53" s="6">
        <f t="shared" si="19"/>
        <v>97</v>
      </c>
      <c r="M53" s="6">
        <v>97</v>
      </c>
      <c r="N53" s="6">
        <f t="shared" si="20"/>
        <v>98</v>
      </c>
      <c r="O53" s="6">
        <v>98</v>
      </c>
      <c r="P53" s="6">
        <f t="shared" si="13"/>
        <v>98</v>
      </c>
      <c r="Q53" s="6">
        <v>98</v>
      </c>
      <c r="R53" s="6">
        <f t="shared" si="14"/>
        <v>98</v>
      </c>
      <c r="S53" s="6">
        <v>98</v>
      </c>
      <c r="T53" s="6">
        <f t="shared" si="15"/>
        <v>98</v>
      </c>
      <c r="U53" s="6">
        <v>98</v>
      </c>
      <c r="V53" s="6">
        <f t="shared" si="16"/>
        <v>98</v>
      </c>
      <c r="W53" s="6">
        <v>98</v>
      </c>
      <c r="X53" s="6">
        <f t="shared" si="17"/>
        <v>98</v>
      </c>
      <c r="Y53" s="6">
        <v>98</v>
      </c>
    </row>
    <row r="54" spans="1:25" s="16" customFormat="1" ht="34.5" customHeight="1">
      <c r="A54" s="14"/>
      <c r="B54" s="15"/>
      <c r="C54" s="116" t="s">
        <v>295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8"/>
    </row>
    <row r="55" spans="1:25" ht="35.25" customHeight="1">
      <c r="A55" s="12">
        <v>2</v>
      </c>
      <c r="B55" s="12">
        <v>2</v>
      </c>
      <c r="C55" s="1" t="s">
        <v>79</v>
      </c>
      <c r="D55" s="44" t="s">
        <v>255</v>
      </c>
      <c r="E55" s="45" t="s">
        <v>199</v>
      </c>
      <c r="F55" s="6"/>
      <c r="G55" s="6">
        <v>39.5</v>
      </c>
      <c r="H55" s="6"/>
      <c r="I55" s="6">
        <v>40</v>
      </c>
      <c r="J55" s="6">
        <f t="shared" ref="J55:J69" si="21">K55</f>
        <v>43.5</v>
      </c>
      <c r="K55" s="6">
        <v>43.5</v>
      </c>
      <c r="L55" s="6">
        <f t="shared" ref="L55:L69" si="22">M55</f>
        <v>48.1</v>
      </c>
      <c r="M55" s="6">
        <v>48.1</v>
      </c>
      <c r="N55" s="6">
        <f t="shared" ref="N55:N69" si="23">O55</f>
        <v>52.5</v>
      </c>
      <c r="O55" s="6">
        <v>52.5</v>
      </c>
      <c r="P55" s="6">
        <f t="shared" ref="P55:P62" si="24">Q55</f>
        <v>56.9</v>
      </c>
      <c r="Q55" s="6">
        <v>56.9</v>
      </c>
      <c r="R55" s="6">
        <f t="shared" ref="R55:R62" si="25">S55</f>
        <v>61.5</v>
      </c>
      <c r="S55" s="6">
        <v>61.5</v>
      </c>
      <c r="T55" s="6">
        <f t="shared" ref="T55:T62" si="26">U55</f>
        <v>66</v>
      </c>
      <c r="U55" s="6">
        <v>66</v>
      </c>
      <c r="V55" s="6">
        <f t="shared" ref="V55:V62" si="27">W55</f>
        <v>70.3</v>
      </c>
      <c r="W55" s="6">
        <v>70.3</v>
      </c>
      <c r="X55" s="6">
        <f t="shared" ref="X55:X62" si="28">Y55</f>
        <v>75</v>
      </c>
      <c r="Y55" s="6">
        <v>75</v>
      </c>
    </row>
    <row r="56" spans="1:25" ht="35.25" customHeight="1">
      <c r="A56" s="12">
        <v>2</v>
      </c>
      <c r="B56" s="12">
        <v>3</v>
      </c>
      <c r="C56" s="1" t="s">
        <v>209</v>
      </c>
      <c r="D56" s="44" t="s">
        <v>80</v>
      </c>
      <c r="E56" s="45" t="s">
        <v>199</v>
      </c>
      <c r="F56" s="6"/>
      <c r="G56" s="6">
        <v>19.399999999999999</v>
      </c>
      <c r="H56" s="6"/>
      <c r="I56" s="10">
        <v>19.5</v>
      </c>
      <c r="J56" s="6">
        <f t="shared" si="21"/>
        <v>20</v>
      </c>
      <c r="K56" s="17">
        <v>20</v>
      </c>
      <c r="L56" s="6">
        <f t="shared" si="22"/>
        <v>20.5</v>
      </c>
      <c r="M56" s="17">
        <v>20.5</v>
      </c>
      <c r="N56" s="6">
        <f t="shared" si="23"/>
        <v>21</v>
      </c>
      <c r="O56" s="17">
        <v>21</v>
      </c>
      <c r="P56" s="6">
        <f t="shared" si="24"/>
        <v>21.5</v>
      </c>
      <c r="Q56" s="10">
        <v>21.5</v>
      </c>
      <c r="R56" s="6">
        <f t="shared" si="25"/>
        <v>22</v>
      </c>
      <c r="S56" s="10">
        <v>22</v>
      </c>
      <c r="T56" s="6">
        <f t="shared" si="26"/>
        <v>22.5</v>
      </c>
      <c r="U56" s="10">
        <v>22.5</v>
      </c>
      <c r="V56" s="6">
        <f t="shared" si="27"/>
        <v>23</v>
      </c>
      <c r="W56" s="10">
        <v>23</v>
      </c>
      <c r="X56" s="6">
        <f t="shared" si="28"/>
        <v>23.5</v>
      </c>
      <c r="Y56" s="10">
        <v>23.5</v>
      </c>
    </row>
    <row r="57" spans="1:25" ht="35.25" customHeight="1">
      <c r="A57" s="12">
        <v>2</v>
      </c>
      <c r="B57" s="12">
        <v>4</v>
      </c>
      <c r="C57" s="1" t="s">
        <v>83</v>
      </c>
      <c r="D57" s="44" t="s">
        <v>82</v>
      </c>
      <c r="E57" s="45" t="s">
        <v>43</v>
      </c>
      <c r="F57" s="6"/>
      <c r="G57" s="2">
        <v>60.3</v>
      </c>
      <c r="H57" s="6"/>
      <c r="I57" s="2">
        <v>60.5</v>
      </c>
      <c r="J57" s="6">
        <f t="shared" si="21"/>
        <v>60.8</v>
      </c>
      <c r="K57" s="2">
        <v>60.8</v>
      </c>
      <c r="L57" s="6">
        <f t="shared" si="22"/>
        <v>61.6</v>
      </c>
      <c r="M57" s="2">
        <v>61.6</v>
      </c>
      <c r="N57" s="6">
        <f t="shared" si="23"/>
        <v>62.2</v>
      </c>
      <c r="O57" s="2">
        <v>62.2</v>
      </c>
      <c r="P57" s="6">
        <f t="shared" si="24"/>
        <v>62.7</v>
      </c>
      <c r="Q57" s="2">
        <v>62.7</v>
      </c>
      <c r="R57" s="6">
        <f t="shared" si="25"/>
        <v>63.4</v>
      </c>
      <c r="S57" s="2">
        <v>63.4</v>
      </c>
      <c r="T57" s="6">
        <f t="shared" si="26"/>
        <v>64.099999999999994</v>
      </c>
      <c r="U57" s="2">
        <v>64.099999999999994</v>
      </c>
      <c r="V57" s="6">
        <f t="shared" si="27"/>
        <v>64.900000000000006</v>
      </c>
      <c r="W57" s="2">
        <v>64.900000000000006</v>
      </c>
      <c r="X57" s="6">
        <f t="shared" si="28"/>
        <v>65.7</v>
      </c>
      <c r="Y57" s="2">
        <v>65.7</v>
      </c>
    </row>
    <row r="58" spans="1:25" ht="114.75">
      <c r="A58" s="12">
        <v>2</v>
      </c>
      <c r="B58" s="12">
        <v>5</v>
      </c>
      <c r="C58" s="1" t="s">
        <v>84</v>
      </c>
      <c r="D58" s="44" t="s">
        <v>230</v>
      </c>
      <c r="E58" s="45" t="s">
        <v>229</v>
      </c>
      <c r="F58" s="6"/>
      <c r="G58" s="2">
        <v>8.1</v>
      </c>
      <c r="H58" s="6"/>
      <c r="I58" s="2">
        <v>8.2620000000000005</v>
      </c>
      <c r="J58" s="6">
        <f t="shared" si="21"/>
        <v>8.4272400000000012</v>
      </c>
      <c r="K58" s="2">
        <v>8.4272400000000012</v>
      </c>
      <c r="L58" s="6">
        <f t="shared" si="22"/>
        <v>8.5957848000000006</v>
      </c>
      <c r="M58" s="2">
        <v>8.5957848000000006</v>
      </c>
      <c r="N58" s="6">
        <f t="shared" si="23"/>
        <v>8.7677004959999998</v>
      </c>
      <c r="O58" s="2">
        <v>8.7677004959999998</v>
      </c>
      <c r="P58" s="6">
        <f t="shared" si="24"/>
        <v>8.9430545059199993</v>
      </c>
      <c r="Q58" s="2">
        <v>8.9430545059199993</v>
      </c>
      <c r="R58" s="6">
        <f t="shared" si="25"/>
        <v>9.1219155960383986</v>
      </c>
      <c r="S58" s="2">
        <v>9.1219155960383986</v>
      </c>
      <c r="T58" s="6">
        <f t="shared" si="26"/>
        <v>9.3043539079591664</v>
      </c>
      <c r="U58" s="2">
        <v>9.3043539079591664</v>
      </c>
      <c r="V58" s="6">
        <f t="shared" si="27"/>
        <v>9.4904409861183492</v>
      </c>
      <c r="W58" s="2">
        <v>9.4904409861183492</v>
      </c>
      <c r="X58" s="6">
        <f t="shared" si="28"/>
        <v>9.6802498058407167</v>
      </c>
      <c r="Y58" s="2">
        <v>9.6802498058407167</v>
      </c>
    </row>
    <row r="59" spans="1:25" ht="114.75">
      <c r="A59" s="12">
        <v>2</v>
      </c>
      <c r="B59" s="12">
        <v>6</v>
      </c>
      <c r="C59" s="1" t="s">
        <v>85</v>
      </c>
      <c r="D59" s="44" t="s">
        <v>231</v>
      </c>
      <c r="E59" s="45" t="s">
        <v>229</v>
      </c>
      <c r="F59" s="6"/>
      <c r="G59" s="2">
        <v>8.6999999999999993</v>
      </c>
      <c r="H59" s="6"/>
      <c r="I59" s="2">
        <v>8.8739999999999988</v>
      </c>
      <c r="J59" s="6">
        <f t="shared" si="21"/>
        <v>9.051479999999998</v>
      </c>
      <c r="K59" s="2">
        <v>9.051479999999998</v>
      </c>
      <c r="L59" s="6">
        <f t="shared" si="22"/>
        <v>9.2325095999999984</v>
      </c>
      <c r="M59" s="2">
        <v>9.2325095999999984</v>
      </c>
      <c r="N59" s="6">
        <f t="shared" si="23"/>
        <v>9.4171597919999979</v>
      </c>
      <c r="O59" s="2">
        <v>9.4171597919999979</v>
      </c>
      <c r="P59" s="6">
        <f t="shared" si="24"/>
        <v>9.6055029878399978</v>
      </c>
      <c r="Q59" s="2">
        <v>9.6055029878399978</v>
      </c>
      <c r="R59" s="6">
        <f t="shared" si="25"/>
        <v>9.7976130475967977</v>
      </c>
      <c r="S59" s="2">
        <v>9.7976130475967977</v>
      </c>
      <c r="T59" s="6">
        <f t="shared" si="26"/>
        <v>9.9935653085487335</v>
      </c>
      <c r="U59" s="2">
        <v>9.9935653085487335</v>
      </c>
      <c r="V59" s="6">
        <f t="shared" si="27"/>
        <v>10.193436614719708</v>
      </c>
      <c r="W59" s="2">
        <v>10.193436614719708</v>
      </c>
      <c r="X59" s="6">
        <f t="shared" si="28"/>
        <v>10.397305347014102</v>
      </c>
      <c r="Y59" s="2">
        <v>10.397305347014102</v>
      </c>
    </row>
    <row r="60" spans="1:25" ht="102">
      <c r="A60" s="12">
        <v>2</v>
      </c>
      <c r="B60" s="12">
        <v>7</v>
      </c>
      <c r="C60" s="1" t="s">
        <v>210</v>
      </c>
      <c r="D60" s="44" t="s">
        <v>232</v>
      </c>
      <c r="E60" s="45" t="s">
        <v>234</v>
      </c>
      <c r="F60" s="6"/>
      <c r="G60" s="2">
        <v>10.8</v>
      </c>
      <c r="H60" s="6"/>
      <c r="I60" s="2">
        <v>11.016</v>
      </c>
      <c r="J60" s="6">
        <f t="shared" si="21"/>
        <v>11.236319999999999</v>
      </c>
      <c r="K60" s="2">
        <v>11.236319999999999</v>
      </c>
      <c r="L60" s="6">
        <f t="shared" si="22"/>
        <v>11.461046399999999</v>
      </c>
      <c r="M60" s="2">
        <v>11.461046399999999</v>
      </c>
      <c r="N60" s="6">
        <f t="shared" si="23"/>
        <v>11.690267327999999</v>
      </c>
      <c r="O60" s="2">
        <v>11.690267327999999</v>
      </c>
      <c r="P60" s="6">
        <f t="shared" si="24"/>
        <v>11.92407267456</v>
      </c>
      <c r="Q60" s="2">
        <v>11.92407267456</v>
      </c>
      <c r="R60" s="6">
        <f t="shared" si="25"/>
        <v>12.1625541280512</v>
      </c>
      <c r="S60" s="2">
        <v>12.1625541280512</v>
      </c>
      <c r="T60" s="6">
        <f t="shared" si="26"/>
        <v>12.405805210612224</v>
      </c>
      <c r="U60" s="2">
        <v>12.405805210612224</v>
      </c>
      <c r="V60" s="6">
        <f t="shared" si="27"/>
        <v>12.653921314824467</v>
      </c>
      <c r="W60" s="2">
        <v>12.653921314824467</v>
      </c>
      <c r="X60" s="6">
        <f t="shared" si="28"/>
        <v>12.919653662435781</v>
      </c>
      <c r="Y60" s="2">
        <v>12.919653662435781</v>
      </c>
    </row>
    <row r="61" spans="1:25" ht="102">
      <c r="A61" s="12">
        <v>2</v>
      </c>
      <c r="B61" s="12">
        <v>8</v>
      </c>
      <c r="C61" s="1" t="s">
        <v>86</v>
      </c>
      <c r="D61" s="44" t="s">
        <v>233</v>
      </c>
      <c r="E61" s="45" t="s">
        <v>234</v>
      </c>
      <c r="F61" s="6"/>
      <c r="G61" s="2">
        <v>8.6999999999999993</v>
      </c>
      <c r="H61" s="6"/>
      <c r="I61" s="2">
        <v>8.8739999999999988</v>
      </c>
      <c r="J61" s="6">
        <f t="shared" si="21"/>
        <v>9.051479999999998</v>
      </c>
      <c r="K61" s="2">
        <v>9.051479999999998</v>
      </c>
      <c r="L61" s="6">
        <f t="shared" si="22"/>
        <v>9.2325095999999984</v>
      </c>
      <c r="M61" s="2">
        <v>9.2325095999999984</v>
      </c>
      <c r="N61" s="6">
        <f t="shared" si="23"/>
        <v>9.4171597919999979</v>
      </c>
      <c r="O61" s="2">
        <v>9.4171597919999979</v>
      </c>
      <c r="P61" s="6">
        <f t="shared" si="24"/>
        <v>9.6055029878399978</v>
      </c>
      <c r="Q61" s="2">
        <v>9.6055029878399978</v>
      </c>
      <c r="R61" s="6">
        <f t="shared" si="25"/>
        <v>9.7976130475967977</v>
      </c>
      <c r="S61" s="2">
        <v>9.7976130475967977</v>
      </c>
      <c r="T61" s="6">
        <f t="shared" si="26"/>
        <v>9.9935653085487335</v>
      </c>
      <c r="U61" s="2">
        <v>9.9935653085487335</v>
      </c>
      <c r="V61" s="6">
        <f t="shared" si="27"/>
        <v>10.193436614719708</v>
      </c>
      <c r="W61" s="2">
        <v>10.193436614719708</v>
      </c>
      <c r="X61" s="6">
        <f t="shared" si="28"/>
        <v>10.397305347014102</v>
      </c>
      <c r="Y61" s="2">
        <v>10.397305347014102</v>
      </c>
    </row>
    <row r="62" spans="1:25" ht="41.25" customHeight="1">
      <c r="A62" s="12">
        <v>2</v>
      </c>
      <c r="B62" s="12">
        <v>10</v>
      </c>
      <c r="C62" s="1" t="s">
        <v>87</v>
      </c>
      <c r="D62" s="44" t="s">
        <v>88</v>
      </c>
      <c r="E62" s="45" t="s">
        <v>199</v>
      </c>
      <c r="F62" s="6"/>
      <c r="G62" s="46">
        <v>21.1</v>
      </c>
      <c r="H62" s="6"/>
      <c r="I62" s="46">
        <v>21.0578</v>
      </c>
      <c r="J62" s="6">
        <f t="shared" si="21"/>
        <v>21.015684400000001</v>
      </c>
      <c r="K62" s="46">
        <v>21.015684400000001</v>
      </c>
      <c r="L62" s="6">
        <f t="shared" si="22"/>
        <v>20.973653031200001</v>
      </c>
      <c r="M62" s="46">
        <v>20.973653031200001</v>
      </c>
      <c r="N62" s="6">
        <f t="shared" si="23"/>
        <v>20.931705725137601</v>
      </c>
      <c r="O62" s="46">
        <v>20.931705725137601</v>
      </c>
      <c r="P62" s="6">
        <f t="shared" si="24"/>
        <v>20.889842313687325</v>
      </c>
      <c r="Q62" s="46">
        <v>20.889842313687325</v>
      </c>
      <c r="R62" s="6">
        <f t="shared" si="25"/>
        <v>20.84806262905995</v>
      </c>
      <c r="S62" s="46">
        <v>20.84806262905995</v>
      </c>
      <c r="T62" s="6">
        <f t="shared" si="26"/>
        <v>20.806366503801829</v>
      </c>
      <c r="U62" s="46">
        <v>20.806366503801829</v>
      </c>
      <c r="V62" s="6">
        <f t="shared" si="27"/>
        <v>20.764753770794226</v>
      </c>
      <c r="W62" s="46">
        <v>20.764753770794226</v>
      </c>
      <c r="X62" s="6">
        <f t="shared" si="28"/>
        <v>20.723224263252636</v>
      </c>
      <c r="Y62" s="46">
        <v>20.723224263252636</v>
      </c>
    </row>
    <row r="63" spans="1:25" ht="41.25" customHeight="1">
      <c r="A63" s="12">
        <v>2</v>
      </c>
      <c r="B63" s="12">
        <v>13</v>
      </c>
      <c r="C63" s="1" t="s">
        <v>90</v>
      </c>
      <c r="D63" s="44" t="s">
        <v>91</v>
      </c>
      <c r="E63" s="45" t="s">
        <v>16</v>
      </c>
      <c r="F63" s="6"/>
      <c r="G63" s="2">
        <v>397.4</v>
      </c>
      <c r="H63" s="6"/>
      <c r="I63" s="2">
        <v>383.9</v>
      </c>
      <c r="J63" s="6">
        <f t="shared" si="21"/>
        <v>370.8</v>
      </c>
      <c r="K63" s="2">
        <v>370.8</v>
      </c>
      <c r="L63" s="6">
        <f t="shared" si="22"/>
        <v>358.2</v>
      </c>
      <c r="M63" s="2">
        <v>358.2</v>
      </c>
      <c r="N63" s="6">
        <f t="shared" si="23"/>
        <v>346</v>
      </c>
      <c r="O63" s="2">
        <v>346</v>
      </c>
      <c r="P63" s="2">
        <v>334.2</v>
      </c>
      <c r="Q63" s="2">
        <v>341</v>
      </c>
      <c r="R63" s="2">
        <v>335</v>
      </c>
      <c r="S63" s="2">
        <v>336</v>
      </c>
      <c r="T63" s="2">
        <v>311.89999999999998</v>
      </c>
      <c r="U63" s="2">
        <v>331</v>
      </c>
      <c r="V63" s="2">
        <v>301.39999999999998</v>
      </c>
      <c r="W63" s="2">
        <v>326</v>
      </c>
      <c r="X63" s="2">
        <v>291</v>
      </c>
      <c r="Y63" s="2">
        <v>321</v>
      </c>
    </row>
    <row r="64" spans="1:25" ht="41.25" customHeight="1">
      <c r="A64" s="12">
        <v>2</v>
      </c>
      <c r="B64" s="12">
        <v>15</v>
      </c>
      <c r="C64" s="1" t="s">
        <v>89</v>
      </c>
      <c r="D64" s="44" t="s">
        <v>260</v>
      </c>
      <c r="E64" s="7" t="s">
        <v>16</v>
      </c>
      <c r="F64" s="6"/>
      <c r="G64" s="2">
        <v>232.8</v>
      </c>
      <c r="H64" s="6"/>
      <c r="I64" s="2">
        <v>224.9</v>
      </c>
      <c r="J64" s="6">
        <f t="shared" si="21"/>
        <v>217.2</v>
      </c>
      <c r="K64" s="2">
        <v>217.2</v>
      </c>
      <c r="L64" s="6">
        <f t="shared" si="22"/>
        <v>209.9</v>
      </c>
      <c r="M64" s="2">
        <v>209.9</v>
      </c>
      <c r="N64" s="6">
        <f t="shared" si="23"/>
        <v>202.7</v>
      </c>
      <c r="O64" s="2">
        <v>202.7</v>
      </c>
      <c r="P64" s="2">
        <v>195.8</v>
      </c>
      <c r="Q64" s="2">
        <v>199</v>
      </c>
      <c r="R64" s="2">
        <v>189.1</v>
      </c>
      <c r="S64" s="2">
        <v>196</v>
      </c>
      <c r="T64" s="2">
        <v>182.7</v>
      </c>
      <c r="U64" s="2">
        <v>193</v>
      </c>
      <c r="V64" s="2">
        <v>176.5</v>
      </c>
      <c r="W64" s="2">
        <v>190</v>
      </c>
      <c r="X64" s="2">
        <v>170.5</v>
      </c>
      <c r="Y64" s="2">
        <v>187</v>
      </c>
    </row>
    <row r="65" spans="1:26" ht="41.25" customHeight="1">
      <c r="A65" s="12">
        <v>2</v>
      </c>
      <c r="B65" s="12">
        <v>17</v>
      </c>
      <c r="C65" s="1" t="s">
        <v>92</v>
      </c>
      <c r="D65" s="44" t="s">
        <v>226</v>
      </c>
      <c r="E65" s="45" t="s">
        <v>199</v>
      </c>
      <c r="F65" s="6"/>
      <c r="G65" s="18">
        <v>51.3</v>
      </c>
      <c r="H65" s="6"/>
      <c r="I65" s="18">
        <v>51.6</v>
      </c>
      <c r="J65" s="6">
        <f t="shared" si="21"/>
        <v>51.9</v>
      </c>
      <c r="K65" s="18">
        <v>51.9</v>
      </c>
      <c r="L65" s="6">
        <f t="shared" si="22"/>
        <v>52.2</v>
      </c>
      <c r="M65" s="18">
        <v>52.2</v>
      </c>
      <c r="N65" s="6">
        <f t="shared" si="23"/>
        <v>52.5</v>
      </c>
      <c r="O65" s="18">
        <v>52.5</v>
      </c>
      <c r="P65" s="18">
        <v>52.8</v>
      </c>
      <c r="Q65" s="18">
        <v>52.7</v>
      </c>
      <c r="R65" s="18">
        <v>53.2</v>
      </c>
      <c r="S65" s="18">
        <v>52.9</v>
      </c>
      <c r="T65" s="18">
        <v>53.6</v>
      </c>
      <c r="U65" s="18">
        <v>53.1</v>
      </c>
      <c r="V65" s="18">
        <v>54.1</v>
      </c>
      <c r="W65" s="18">
        <v>53.3</v>
      </c>
      <c r="X65" s="18">
        <v>54.5</v>
      </c>
      <c r="Y65" s="18">
        <v>53.5</v>
      </c>
    </row>
    <row r="66" spans="1:26" ht="41.25" customHeight="1">
      <c r="A66" s="12">
        <v>2</v>
      </c>
      <c r="B66" s="12">
        <v>18</v>
      </c>
      <c r="C66" s="1" t="s">
        <v>93</v>
      </c>
      <c r="D66" s="44" t="s">
        <v>94</v>
      </c>
      <c r="E66" s="45" t="s">
        <v>199</v>
      </c>
      <c r="F66" s="6"/>
      <c r="G66" s="18">
        <v>27.4</v>
      </c>
      <c r="H66" s="6"/>
      <c r="I66" s="18">
        <v>26.9</v>
      </c>
      <c r="J66" s="6">
        <f t="shared" si="21"/>
        <v>26.3</v>
      </c>
      <c r="K66" s="18">
        <v>26.3</v>
      </c>
      <c r="L66" s="6">
        <f t="shared" si="22"/>
        <v>25.8</v>
      </c>
      <c r="M66" s="18">
        <v>25.8</v>
      </c>
      <c r="N66" s="6">
        <f t="shared" si="23"/>
        <v>25.2</v>
      </c>
      <c r="O66" s="18">
        <v>25.2</v>
      </c>
      <c r="P66" s="18">
        <v>24.6</v>
      </c>
      <c r="Q66" s="18">
        <v>24.3</v>
      </c>
      <c r="R66" s="18">
        <v>23</v>
      </c>
      <c r="S66" s="18">
        <v>24</v>
      </c>
      <c r="T66" s="18">
        <v>22.4</v>
      </c>
      <c r="U66" s="18">
        <v>23.7</v>
      </c>
      <c r="V66" s="18">
        <v>21.7</v>
      </c>
      <c r="W66" s="18">
        <v>23.4</v>
      </c>
      <c r="X66" s="18">
        <v>21</v>
      </c>
      <c r="Y66" s="18">
        <v>23.2</v>
      </c>
    </row>
    <row r="67" spans="1:26" ht="41.25" customHeight="1">
      <c r="A67" s="12">
        <v>2</v>
      </c>
      <c r="B67" s="12">
        <v>19</v>
      </c>
      <c r="C67" s="1" t="s">
        <v>211</v>
      </c>
      <c r="D67" s="44" t="s">
        <v>95</v>
      </c>
      <c r="E67" s="45" t="s">
        <v>199</v>
      </c>
      <c r="F67" s="6"/>
      <c r="G67" s="18">
        <v>83</v>
      </c>
      <c r="H67" s="6"/>
      <c r="I67" s="97">
        <v>83.8</v>
      </c>
      <c r="J67" s="6">
        <f t="shared" si="21"/>
        <v>84.7</v>
      </c>
      <c r="K67" s="97">
        <v>84.7</v>
      </c>
      <c r="L67" s="6">
        <f t="shared" si="22"/>
        <v>85.5</v>
      </c>
      <c r="M67" s="97">
        <v>85.5</v>
      </c>
      <c r="N67" s="6">
        <f t="shared" si="23"/>
        <v>86.4</v>
      </c>
      <c r="O67" s="97">
        <v>86.4</v>
      </c>
      <c r="P67" s="97">
        <v>87.2</v>
      </c>
      <c r="Q67" s="97">
        <v>86.8</v>
      </c>
      <c r="R67" s="97">
        <v>88.1</v>
      </c>
      <c r="S67" s="97">
        <v>87.2</v>
      </c>
      <c r="T67" s="97">
        <v>89</v>
      </c>
      <c r="U67" s="97">
        <v>87.6</v>
      </c>
      <c r="V67" s="97">
        <v>89.9</v>
      </c>
      <c r="W67" s="97">
        <v>87.9</v>
      </c>
      <c r="X67" s="97">
        <v>90</v>
      </c>
      <c r="Y67" s="97">
        <v>88.2</v>
      </c>
      <c r="Z67" s="20"/>
    </row>
    <row r="68" spans="1:26" s="36" customFormat="1" ht="41.25" customHeight="1">
      <c r="A68" s="12">
        <v>2</v>
      </c>
      <c r="B68" s="12">
        <v>21</v>
      </c>
      <c r="C68" s="1" t="s">
        <v>212</v>
      </c>
      <c r="D68" s="44" t="s">
        <v>96</v>
      </c>
      <c r="E68" s="45" t="s">
        <v>199</v>
      </c>
      <c r="F68" s="6"/>
      <c r="G68" s="2">
        <v>4.4000000000000004</v>
      </c>
      <c r="H68" s="6"/>
      <c r="I68" s="2">
        <v>4.3</v>
      </c>
      <c r="J68" s="6">
        <f t="shared" si="21"/>
        <v>4.2</v>
      </c>
      <c r="K68" s="2">
        <v>4.2</v>
      </c>
      <c r="L68" s="6">
        <f t="shared" si="22"/>
        <v>4.2</v>
      </c>
      <c r="M68" s="2">
        <v>4.2</v>
      </c>
      <c r="N68" s="6">
        <f t="shared" si="23"/>
        <v>4.0999999999999996</v>
      </c>
      <c r="O68" s="2">
        <v>4.0999999999999996</v>
      </c>
      <c r="P68" s="2">
        <v>4.0999999999999996</v>
      </c>
      <c r="Q68" s="2">
        <v>4.0999999999999996</v>
      </c>
      <c r="R68" s="2">
        <v>4</v>
      </c>
      <c r="S68" s="2">
        <v>4.0999999999999996</v>
      </c>
      <c r="T68" s="2">
        <v>4</v>
      </c>
      <c r="U68" s="2">
        <v>4.0999999999999996</v>
      </c>
      <c r="V68" s="2">
        <v>4</v>
      </c>
      <c r="W68" s="2">
        <v>4.0999999999999996</v>
      </c>
      <c r="X68" s="2">
        <v>3.9</v>
      </c>
      <c r="Y68" s="2">
        <v>4</v>
      </c>
    </row>
    <row r="69" spans="1:26" ht="41.25" customHeight="1">
      <c r="A69" s="12">
        <v>2</v>
      </c>
      <c r="B69" s="12">
        <v>23</v>
      </c>
      <c r="C69" s="1" t="s">
        <v>213</v>
      </c>
      <c r="D69" s="44" t="s">
        <v>228</v>
      </c>
      <c r="E69" s="45" t="s">
        <v>199</v>
      </c>
      <c r="F69" s="6"/>
      <c r="G69" s="21">
        <v>70</v>
      </c>
      <c r="H69" s="6"/>
      <c r="I69" s="21">
        <v>70</v>
      </c>
      <c r="J69" s="6">
        <f t="shared" si="21"/>
        <v>80</v>
      </c>
      <c r="K69" s="21">
        <v>80</v>
      </c>
      <c r="L69" s="6">
        <f t="shared" si="22"/>
        <v>90</v>
      </c>
      <c r="M69" s="21">
        <v>90</v>
      </c>
      <c r="N69" s="6">
        <f t="shared" si="23"/>
        <v>100</v>
      </c>
      <c r="O69" s="21">
        <v>100</v>
      </c>
      <c r="P69" s="6">
        <f>Q69</f>
        <v>100</v>
      </c>
      <c r="Q69" s="21">
        <v>100</v>
      </c>
      <c r="R69" s="6">
        <f>S69</f>
        <v>100</v>
      </c>
      <c r="S69" s="21">
        <v>100</v>
      </c>
      <c r="T69" s="6">
        <f>U69</f>
        <v>100</v>
      </c>
      <c r="U69" s="21">
        <v>100</v>
      </c>
      <c r="V69" s="6">
        <f>W69</f>
        <v>100</v>
      </c>
      <c r="W69" s="21">
        <v>100</v>
      </c>
      <c r="X69" s="6">
        <f>Y69</f>
        <v>100</v>
      </c>
      <c r="Y69" s="21">
        <v>100</v>
      </c>
    </row>
    <row r="70" spans="1:26" s="24" customFormat="1" ht="33" customHeight="1">
      <c r="A70" s="22"/>
      <c r="B70" s="23"/>
      <c r="C70" s="139" t="s">
        <v>296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</row>
    <row r="71" spans="1:26" ht="25.5" customHeight="1">
      <c r="A71" s="12">
        <v>3</v>
      </c>
      <c r="B71" s="12">
        <v>1</v>
      </c>
      <c r="C71" s="1" t="s">
        <v>101</v>
      </c>
      <c r="D71" s="44" t="s">
        <v>99</v>
      </c>
      <c r="E71" s="29" t="s">
        <v>44</v>
      </c>
      <c r="F71" s="6"/>
      <c r="G71" s="104">
        <v>0</v>
      </c>
      <c r="H71" s="6"/>
      <c r="I71" s="25">
        <v>0</v>
      </c>
      <c r="J71" s="6">
        <f t="shared" ref="J71:J76" si="29">K71</f>
        <v>0</v>
      </c>
      <c r="K71" s="25">
        <v>0</v>
      </c>
      <c r="L71" s="6">
        <f t="shared" ref="L71:L76" si="30">M71</f>
        <v>0</v>
      </c>
      <c r="M71" s="25">
        <v>0</v>
      </c>
      <c r="N71" s="25">
        <v>0</v>
      </c>
      <c r="O71" s="25">
        <v>0</v>
      </c>
      <c r="P71" s="26">
        <v>217500</v>
      </c>
      <c r="Q71" s="105">
        <v>0</v>
      </c>
      <c r="R71" s="26">
        <v>485750</v>
      </c>
      <c r="S71" s="105">
        <v>0</v>
      </c>
      <c r="T71" s="26">
        <v>485750</v>
      </c>
      <c r="U71" s="105">
        <v>0</v>
      </c>
      <c r="V71" s="27">
        <v>485750</v>
      </c>
      <c r="W71" s="105">
        <v>0</v>
      </c>
      <c r="X71" s="28">
        <v>485750</v>
      </c>
      <c r="Y71" s="105">
        <v>0</v>
      </c>
    </row>
    <row r="72" spans="1:26" ht="25.5" customHeight="1">
      <c r="A72" s="13">
        <v>3</v>
      </c>
      <c r="B72" s="13">
        <v>2</v>
      </c>
      <c r="C72" s="1" t="s">
        <v>98</v>
      </c>
      <c r="D72" s="44" t="s">
        <v>102</v>
      </c>
      <c r="E72" s="45" t="s">
        <v>100</v>
      </c>
      <c r="F72" s="6"/>
      <c r="G72" s="104">
        <v>0</v>
      </c>
      <c r="H72" s="6"/>
      <c r="I72" s="25">
        <v>0</v>
      </c>
      <c r="J72" s="6">
        <f t="shared" si="29"/>
        <v>0</v>
      </c>
      <c r="K72" s="25">
        <v>0</v>
      </c>
      <c r="L72" s="6">
        <f t="shared" si="30"/>
        <v>0</v>
      </c>
      <c r="M72" s="25">
        <v>0</v>
      </c>
      <c r="N72" s="26">
        <v>385000</v>
      </c>
      <c r="O72" s="26">
        <v>0</v>
      </c>
      <c r="P72" s="26">
        <v>810000</v>
      </c>
      <c r="Q72" s="105">
        <v>0</v>
      </c>
      <c r="R72" s="26">
        <v>1285000</v>
      </c>
      <c r="S72" s="105">
        <v>0</v>
      </c>
      <c r="T72" s="26">
        <v>1285000</v>
      </c>
      <c r="U72" s="105">
        <v>0</v>
      </c>
      <c r="V72" s="27">
        <v>1285000</v>
      </c>
      <c r="W72" s="105">
        <v>0</v>
      </c>
      <c r="X72" s="28">
        <v>1285000</v>
      </c>
      <c r="Y72" s="105">
        <v>0</v>
      </c>
    </row>
    <row r="73" spans="1:26" ht="25.5" customHeight="1">
      <c r="A73" s="12">
        <v>3</v>
      </c>
      <c r="B73" s="12">
        <v>3</v>
      </c>
      <c r="C73" s="1" t="s">
        <v>105</v>
      </c>
      <c r="D73" s="44" t="s">
        <v>104</v>
      </c>
      <c r="E73" s="29" t="s">
        <v>44</v>
      </c>
      <c r="F73" s="6"/>
      <c r="G73" s="104">
        <v>0</v>
      </c>
      <c r="H73" s="6"/>
      <c r="I73" s="25">
        <v>0</v>
      </c>
      <c r="J73" s="6">
        <f t="shared" si="29"/>
        <v>0</v>
      </c>
      <c r="K73" s="25">
        <v>0</v>
      </c>
      <c r="L73" s="6">
        <f t="shared" si="30"/>
        <v>0</v>
      </c>
      <c r="M73" s="25">
        <v>0</v>
      </c>
      <c r="N73" s="6">
        <f>O73</f>
        <v>0</v>
      </c>
      <c r="O73" s="25">
        <v>0</v>
      </c>
      <c r="P73" s="25">
        <v>1</v>
      </c>
      <c r="Q73" s="105">
        <v>0</v>
      </c>
      <c r="R73" s="25">
        <v>1</v>
      </c>
      <c r="S73" s="105">
        <v>0</v>
      </c>
      <c r="T73" s="25">
        <v>1</v>
      </c>
      <c r="U73" s="105">
        <v>0</v>
      </c>
      <c r="V73" s="30">
        <v>1</v>
      </c>
      <c r="W73" s="105">
        <v>0</v>
      </c>
      <c r="X73" s="8">
        <v>1</v>
      </c>
      <c r="Y73" s="105">
        <v>0</v>
      </c>
    </row>
    <row r="74" spans="1:26" ht="25.5" customHeight="1">
      <c r="A74" s="12">
        <v>3</v>
      </c>
      <c r="B74" s="12">
        <v>4</v>
      </c>
      <c r="C74" s="1" t="s">
        <v>107</v>
      </c>
      <c r="D74" s="44" t="s">
        <v>106</v>
      </c>
      <c r="E74" s="29" t="s">
        <v>44</v>
      </c>
      <c r="F74" s="6"/>
      <c r="G74" s="106">
        <v>0</v>
      </c>
      <c r="H74" s="6"/>
      <c r="I74" s="31">
        <v>0</v>
      </c>
      <c r="J74" s="6">
        <f t="shared" si="29"/>
        <v>0</v>
      </c>
      <c r="K74" s="31">
        <v>0</v>
      </c>
      <c r="L74" s="6">
        <f t="shared" si="30"/>
        <v>0</v>
      </c>
      <c r="M74" s="31">
        <v>0</v>
      </c>
      <c r="N74" s="31">
        <v>1</v>
      </c>
      <c r="O74" s="31">
        <v>0</v>
      </c>
      <c r="P74" s="31">
        <v>1</v>
      </c>
      <c r="Q74" s="105">
        <v>0</v>
      </c>
      <c r="R74" s="31">
        <v>1</v>
      </c>
      <c r="S74" s="105">
        <v>0</v>
      </c>
      <c r="T74" s="31">
        <v>1</v>
      </c>
      <c r="U74" s="105">
        <v>0</v>
      </c>
      <c r="V74" s="32">
        <v>2</v>
      </c>
      <c r="W74" s="105">
        <v>0</v>
      </c>
      <c r="X74" s="8">
        <v>2</v>
      </c>
      <c r="Y74" s="105">
        <v>0</v>
      </c>
    </row>
    <row r="75" spans="1:26" ht="25.5" customHeight="1">
      <c r="A75" s="12">
        <v>3</v>
      </c>
      <c r="B75" s="12">
        <v>5</v>
      </c>
      <c r="C75" s="1" t="s">
        <v>108</v>
      </c>
      <c r="D75" s="44" t="s">
        <v>264</v>
      </c>
      <c r="E75" s="29" t="s">
        <v>44</v>
      </c>
      <c r="F75" s="6"/>
      <c r="G75" s="106">
        <v>0</v>
      </c>
      <c r="H75" s="6"/>
      <c r="I75" s="31">
        <v>0</v>
      </c>
      <c r="J75" s="6">
        <f t="shared" si="29"/>
        <v>0</v>
      </c>
      <c r="K75" s="31">
        <v>0</v>
      </c>
      <c r="L75" s="6">
        <f t="shared" si="30"/>
        <v>3</v>
      </c>
      <c r="M75" s="31">
        <v>3</v>
      </c>
      <c r="N75" s="31">
        <v>5</v>
      </c>
      <c r="O75" s="31">
        <v>0</v>
      </c>
      <c r="P75" s="31">
        <v>7</v>
      </c>
      <c r="Q75" s="105">
        <v>0</v>
      </c>
      <c r="R75" s="31">
        <v>7</v>
      </c>
      <c r="S75" s="105">
        <v>0</v>
      </c>
      <c r="T75" s="31">
        <v>7</v>
      </c>
      <c r="U75" s="105">
        <v>0</v>
      </c>
      <c r="V75" s="32">
        <v>8</v>
      </c>
      <c r="W75" s="105">
        <v>0</v>
      </c>
      <c r="X75" s="8">
        <v>8</v>
      </c>
      <c r="Y75" s="105">
        <v>0</v>
      </c>
    </row>
    <row r="76" spans="1:26" ht="25.5" customHeight="1">
      <c r="A76" s="12">
        <v>3</v>
      </c>
      <c r="B76" s="12">
        <v>6</v>
      </c>
      <c r="C76" s="1" t="s">
        <v>103</v>
      </c>
      <c r="D76" s="44" t="s">
        <v>109</v>
      </c>
      <c r="E76" s="29" t="s">
        <v>100</v>
      </c>
      <c r="F76" s="6"/>
      <c r="G76" s="104">
        <v>26</v>
      </c>
      <c r="H76" s="6"/>
      <c r="I76" s="25">
        <v>26</v>
      </c>
      <c r="J76" s="6">
        <f t="shared" si="29"/>
        <v>28</v>
      </c>
      <c r="K76" s="25">
        <v>28</v>
      </c>
      <c r="L76" s="6">
        <f t="shared" si="30"/>
        <v>30</v>
      </c>
      <c r="M76" s="25">
        <v>30</v>
      </c>
      <c r="N76" s="25">
        <v>33</v>
      </c>
      <c r="O76" s="25">
        <v>30</v>
      </c>
      <c r="P76" s="25">
        <v>38</v>
      </c>
      <c r="Q76" s="105">
        <v>32</v>
      </c>
      <c r="R76" s="25">
        <v>43</v>
      </c>
      <c r="S76" s="105">
        <v>34</v>
      </c>
      <c r="T76" s="25">
        <v>48</v>
      </c>
      <c r="U76" s="105">
        <v>35</v>
      </c>
      <c r="V76" s="30">
        <v>53</v>
      </c>
      <c r="W76" s="105">
        <v>36</v>
      </c>
      <c r="X76" s="8">
        <v>55</v>
      </c>
      <c r="Y76" s="105">
        <v>37</v>
      </c>
    </row>
    <row r="77" spans="1:26" s="24" customFormat="1" ht="33" customHeight="1">
      <c r="A77" s="22"/>
      <c r="B77" s="23"/>
      <c r="C77" s="142" t="s">
        <v>110</v>
      </c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4"/>
    </row>
    <row r="78" spans="1:26" ht="55.5" customHeight="1">
      <c r="A78" s="12">
        <v>4</v>
      </c>
      <c r="B78" s="12">
        <v>1</v>
      </c>
      <c r="C78" s="1" t="s">
        <v>111</v>
      </c>
      <c r="D78" s="44" t="s">
        <v>265</v>
      </c>
      <c r="E78" s="45" t="s">
        <v>199</v>
      </c>
      <c r="F78" s="45"/>
      <c r="G78" s="6">
        <v>30</v>
      </c>
      <c r="H78" s="6"/>
      <c r="I78" s="2">
        <v>35</v>
      </c>
      <c r="J78" s="2">
        <v>40</v>
      </c>
      <c r="K78" s="2">
        <v>40</v>
      </c>
      <c r="L78" s="2">
        <v>45</v>
      </c>
      <c r="M78" s="6">
        <v>45</v>
      </c>
      <c r="N78" s="6">
        <v>50</v>
      </c>
      <c r="O78" s="6">
        <v>50</v>
      </c>
      <c r="P78" s="6">
        <v>55</v>
      </c>
      <c r="Q78" s="6">
        <v>55</v>
      </c>
      <c r="R78" s="6">
        <v>60</v>
      </c>
      <c r="S78" s="6">
        <v>60</v>
      </c>
      <c r="T78" s="6">
        <v>65</v>
      </c>
      <c r="U78" s="6">
        <v>65</v>
      </c>
      <c r="V78" s="6">
        <v>70</v>
      </c>
      <c r="W78" s="6">
        <v>70</v>
      </c>
      <c r="X78" s="6">
        <v>70</v>
      </c>
      <c r="Y78" s="6">
        <v>70</v>
      </c>
    </row>
    <row r="79" spans="1:26" ht="107.25" customHeight="1">
      <c r="A79" s="12">
        <v>4</v>
      </c>
      <c r="B79" s="12">
        <v>2</v>
      </c>
      <c r="C79" s="1" t="s">
        <v>112</v>
      </c>
      <c r="D79" s="44" t="s">
        <v>113</v>
      </c>
      <c r="E79" s="45" t="s">
        <v>238</v>
      </c>
      <c r="F79" s="45"/>
      <c r="G79" s="45">
        <v>93.8</v>
      </c>
      <c r="H79" s="45"/>
      <c r="I79" s="45">
        <v>95</v>
      </c>
      <c r="J79" s="45">
        <v>95</v>
      </c>
      <c r="K79" s="29">
        <v>95</v>
      </c>
      <c r="L79" s="45">
        <v>95</v>
      </c>
      <c r="M79" s="29">
        <v>95</v>
      </c>
      <c r="N79" s="45">
        <v>95</v>
      </c>
      <c r="O79" s="45">
        <v>95</v>
      </c>
      <c r="P79" s="45">
        <v>95</v>
      </c>
      <c r="Q79" s="45">
        <v>95</v>
      </c>
      <c r="R79" s="45">
        <v>95</v>
      </c>
      <c r="S79" s="45">
        <v>95</v>
      </c>
      <c r="T79" s="45">
        <v>95</v>
      </c>
      <c r="U79" s="45">
        <v>95</v>
      </c>
      <c r="V79" s="45">
        <v>95</v>
      </c>
      <c r="W79" s="45">
        <v>95</v>
      </c>
      <c r="X79" s="45">
        <v>95</v>
      </c>
      <c r="Y79" s="45">
        <v>95</v>
      </c>
    </row>
    <row r="80" spans="1:26" ht="99.75" customHeight="1">
      <c r="A80" s="12">
        <v>4</v>
      </c>
      <c r="B80" s="12">
        <v>3</v>
      </c>
      <c r="C80" s="1" t="s">
        <v>114</v>
      </c>
      <c r="D80" s="44" t="s">
        <v>115</v>
      </c>
      <c r="E80" s="45" t="s">
        <v>239</v>
      </c>
      <c r="F80" s="45"/>
      <c r="G80" s="45">
        <v>84.2</v>
      </c>
      <c r="H80" s="45"/>
      <c r="I80" s="45">
        <v>95</v>
      </c>
      <c r="J80" s="45">
        <v>95</v>
      </c>
      <c r="K80" s="29">
        <v>95</v>
      </c>
      <c r="L80" s="45">
        <v>95</v>
      </c>
      <c r="M80" s="29">
        <v>95</v>
      </c>
      <c r="N80" s="45">
        <v>95</v>
      </c>
      <c r="O80" s="45">
        <v>95</v>
      </c>
      <c r="P80" s="45">
        <v>95</v>
      </c>
      <c r="Q80" s="45">
        <v>95</v>
      </c>
      <c r="R80" s="45">
        <v>95</v>
      </c>
      <c r="S80" s="45">
        <v>95</v>
      </c>
      <c r="T80" s="45">
        <v>95</v>
      </c>
      <c r="U80" s="45">
        <v>95</v>
      </c>
      <c r="V80" s="45">
        <v>95</v>
      </c>
      <c r="W80" s="45">
        <v>95</v>
      </c>
      <c r="X80" s="45">
        <v>95</v>
      </c>
      <c r="Y80" s="45">
        <v>95</v>
      </c>
    </row>
    <row r="81" spans="1:25" ht="25.5">
      <c r="A81" s="12">
        <v>4</v>
      </c>
      <c r="B81" s="12">
        <v>4</v>
      </c>
      <c r="C81" s="1" t="s">
        <v>116</v>
      </c>
      <c r="D81" s="44" t="s">
        <v>117</v>
      </c>
      <c r="E81" s="45" t="s">
        <v>240</v>
      </c>
      <c r="F81" s="45"/>
      <c r="G81" s="11">
        <v>2.67</v>
      </c>
      <c r="H81" s="11"/>
      <c r="I81" s="46">
        <v>3.55</v>
      </c>
      <c r="J81" s="46">
        <v>3.35</v>
      </c>
      <c r="K81" s="46">
        <v>3.45</v>
      </c>
      <c r="L81" s="46">
        <v>3.25</v>
      </c>
      <c r="M81" s="11">
        <v>3.35</v>
      </c>
      <c r="N81" s="11">
        <v>3.2</v>
      </c>
      <c r="O81" s="11">
        <v>3.35</v>
      </c>
      <c r="P81" s="11">
        <v>3.15</v>
      </c>
      <c r="Q81" s="11">
        <v>3.3</v>
      </c>
      <c r="R81" s="11">
        <v>3.05</v>
      </c>
      <c r="S81" s="11">
        <v>3.3</v>
      </c>
      <c r="T81" s="11">
        <v>2.9</v>
      </c>
      <c r="U81" s="11">
        <v>3.2</v>
      </c>
      <c r="V81" s="11">
        <v>2.8</v>
      </c>
      <c r="W81" s="11">
        <v>3.2</v>
      </c>
      <c r="X81" s="11">
        <v>2.7</v>
      </c>
      <c r="Y81" s="11">
        <v>3.2</v>
      </c>
    </row>
    <row r="82" spans="1:25" ht="51">
      <c r="A82" s="12">
        <v>4</v>
      </c>
      <c r="B82" s="12">
        <v>5</v>
      </c>
      <c r="C82" s="1" t="s">
        <v>118</v>
      </c>
      <c r="D82" s="44" t="s">
        <v>119</v>
      </c>
      <c r="E82" s="45" t="s">
        <v>241</v>
      </c>
      <c r="F82" s="45"/>
      <c r="G82" s="45">
        <v>9.6999999999999993</v>
      </c>
      <c r="H82" s="45"/>
      <c r="I82" s="29">
        <v>9.6</v>
      </c>
      <c r="J82" s="29">
        <v>9.1999999999999993</v>
      </c>
      <c r="K82" s="29">
        <v>9.4</v>
      </c>
      <c r="L82" s="29">
        <v>8.9</v>
      </c>
      <c r="M82" s="45">
        <v>9.1</v>
      </c>
      <c r="N82" s="45">
        <v>8.6</v>
      </c>
      <c r="O82" s="45">
        <v>8.6999999999999993</v>
      </c>
      <c r="P82" s="45">
        <v>8.5</v>
      </c>
      <c r="Q82" s="45">
        <v>8.6</v>
      </c>
      <c r="R82" s="45">
        <v>8.3000000000000007</v>
      </c>
      <c r="S82" s="45">
        <v>8.5</v>
      </c>
      <c r="T82" s="45">
        <v>8.1</v>
      </c>
      <c r="U82" s="45">
        <v>8.4</v>
      </c>
      <c r="V82" s="45">
        <v>7.9</v>
      </c>
      <c r="W82" s="45">
        <v>8.3000000000000007</v>
      </c>
      <c r="X82" s="45">
        <v>7.7</v>
      </c>
      <c r="Y82" s="45">
        <v>8.1999999999999993</v>
      </c>
    </row>
    <row r="83" spans="1:25" ht="112.5" customHeight="1">
      <c r="A83" s="12">
        <v>4</v>
      </c>
      <c r="B83" s="12">
        <v>6</v>
      </c>
      <c r="C83" s="1" t="s">
        <v>120</v>
      </c>
      <c r="D83" s="44" t="s">
        <v>297</v>
      </c>
      <c r="E83" s="45" t="s">
        <v>242</v>
      </c>
      <c r="F83" s="45"/>
      <c r="G83" s="45" t="s">
        <v>53</v>
      </c>
      <c r="H83" s="45"/>
      <c r="I83" s="45">
        <v>40</v>
      </c>
      <c r="J83" s="45">
        <v>50</v>
      </c>
      <c r="K83" s="45">
        <v>45</v>
      </c>
      <c r="L83" s="45">
        <v>50</v>
      </c>
      <c r="M83" s="45">
        <v>45</v>
      </c>
      <c r="N83" s="45">
        <v>55</v>
      </c>
      <c r="O83" s="45">
        <v>49</v>
      </c>
      <c r="P83" s="45">
        <v>60</v>
      </c>
      <c r="Q83" s="45">
        <v>51</v>
      </c>
      <c r="R83" s="45">
        <v>65</v>
      </c>
      <c r="S83" s="45">
        <v>54</v>
      </c>
      <c r="T83" s="45">
        <v>70</v>
      </c>
      <c r="U83" s="45">
        <v>56</v>
      </c>
      <c r="V83" s="45">
        <v>80</v>
      </c>
      <c r="W83" s="45">
        <v>58</v>
      </c>
      <c r="X83" s="45">
        <v>85</v>
      </c>
      <c r="Y83" s="45">
        <v>58</v>
      </c>
    </row>
    <row r="84" spans="1:25" ht="102">
      <c r="A84" s="12">
        <v>4</v>
      </c>
      <c r="B84" s="12">
        <v>8</v>
      </c>
      <c r="C84" s="1" t="s">
        <v>122</v>
      </c>
      <c r="D84" s="44" t="s">
        <v>237</v>
      </c>
      <c r="E84" s="45" t="s">
        <v>243</v>
      </c>
      <c r="F84" s="45"/>
      <c r="G84" s="6">
        <v>722.8</v>
      </c>
      <c r="H84" s="6"/>
      <c r="I84" s="6">
        <v>725</v>
      </c>
      <c r="J84" s="6">
        <v>730</v>
      </c>
      <c r="K84" s="6">
        <v>728</v>
      </c>
      <c r="L84" s="6">
        <v>740</v>
      </c>
      <c r="M84" s="6">
        <v>732</v>
      </c>
      <c r="N84" s="6">
        <v>745</v>
      </c>
      <c r="O84" s="6">
        <v>738</v>
      </c>
      <c r="P84" s="6">
        <v>745</v>
      </c>
      <c r="Q84" s="6">
        <v>742</v>
      </c>
      <c r="R84" s="6">
        <v>750</v>
      </c>
      <c r="S84" s="6">
        <v>744</v>
      </c>
      <c r="T84" s="6">
        <v>755</v>
      </c>
      <c r="U84" s="6">
        <v>746</v>
      </c>
      <c r="V84" s="6">
        <v>760</v>
      </c>
      <c r="W84" s="6">
        <v>748</v>
      </c>
      <c r="X84" s="6">
        <v>765</v>
      </c>
      <c r="Y84" s="6">
        <v>750</v>
      </c>
    </row>
    <row r="85" spans="1:25" ht="44.25" customHeight="1">
      <c r="A85" s="12">
        <v>4</v>
      </c>
      <c r="B85" s="12">
        <v>10</v>
      </c>
      <c r="C85" s="1" t="s">
        <v>123</v>
      </c>
      <c r="D85" s="44" t="s">
        <v>126</v>
      </c>
      <c r="E85" s="45" t="s">
        <v>244</v>
      </c>
      <c r="F85" s="45"/>
      <c r="G85" s="45">
        <v>0.23</v>
      </c>
      <c r="H85" s="45"/>
      <c r="I85" s="29">
        <v>0.25</v>
      </c>
      <c r="J85" s="29">
        <v>0.24</v>
      </c>
      <c r="K85" s="29">
        <v>0.25</v>
      </c>
      <c r="L85" s="29">
        <v>0.23</v>
      </c>
      <c r="M85" s="45">
        <v>0.25</v>
      </c>
      <c r="N85" s="45">
        <v>0.22</v>
      </c>
      <c r="O85" s="45">
        <v>0.25</v>
      </c>
      <c r="P85" s="45">
        <v>0.22</v>
      </c>
      <c r="Q85" s="45">
        <v>0.24</v>
      </c>
      <c r="R85" s="45">
        <v>0.21</v>
      </c>
      <c r="S85" s="45">
        <v>0.24</v>
      </c>
      <c r="T85" s="45">
        <v>0.2</v>
      </c>
      <c r="U85" s="45">
        <v>0.24</v>
      </c>
      <c r="V85" s="45">
        <v>0.2</v>
      </c>
      <c r="W85" s="45">
        <v>0.24</v>
      </c>
      <c r="X85" s="45">
        <v>0.19</v>
      </c>
      <c r="Y85" s="45">
        <v>0.24</v>
      </c>
    </row>
    <row r="86" spans="1:25" ht="89.25">
      <c r="A86" s="12">
        <v>4</v>
      </c>
      <c r="B86" s="12">
        <v>11</v>
      </c>
      <c r="C86" s="1" t="s">
        <v>124</v>
      </c>
      <c r="D86" s="44" t="s">
        <v>128</v>
      </c>
      <c r="E86" s="45" t="s">
        <v>245</v>
      </c>
      <c r="F86" s="45"/>
      <c r="G86" s="45">
        <v>28.2</v>
      </c>
      <c r="H86" s="45"/>
      <c r="I86" s="29">
        <v>28.6</v>
      </c>
      <c r="J86" s="29">
        <v>28</v>
      </c>
      <c r="K86" s="29">
        <v>28.6</v>
      </c>
      <c r="L86" s="29">
        <v>27.1</v>
      </c>
      <c r="M86" s="45">
        <v>28.5</v>
      </c>
      <c r="N86" s="45">
        <v>27.6</v>
      </c>
      <c r="O86" s="45">
        <v>28.3</v>
      </c>
      <c r="P86" s="45">
        <v>27.3</v>
      </c>
      <c r="Q86" s="45">
        <v>28</v>
      </c>
      <c r="R86" s="45">
        <v>26.5</v>
      </c>
      <c r="S86" s="45">
        <v>28</v>
      </c>
      <c r="T86" s="45">
        <v>25.4</v>
      </c>
      <c r="U86" s="45">
        <v>27.9</v>
      </c>
      <c r="V86" s="45">
        <v>24.5</v>
      </c>
      <c r="W86" s="45">
        <v>27.8</v>
      </c>
      <c r="X86" s="45">
        <v>23.5</v>
      </c>
      <c r="Y86" s="45">
        <v>27.6</v>
      </c>
    </row>
    <row r="87" spans="1:25" ht="137.25" customHeight="1">
      <c r="A87" s="12">
        <v>4</v>
      </c>
      <c r="B87" s="12">
        <v>12</v>
      </c>
      <c r="C87" s="1" t="s">
        <v>125</v>
      </c>
      <c r="D87" s="44" t="s">
        <v>129</v>
      </c>
      <c r="E87" s="45" t="s">
        <v>246</v>
      </c>
      <c r="F87" s="45"/>
      <c r="G87" s="45" t="s">
        <v>53</v>
      </c>
      <c r="H87" s="45"/>
      <c r="I87" s="45">
        <v>5</v>
      </c>
      <c r="J87" s="45">
        <v>6</v>
      </c>
      <c r="K87" s="45">
        <v>6</v>
      </c>
      <c r="L87" s="45">
        <v>7</v>
      </c>
      <c r="M87" s="45">
        <v>7</v>
      </c>
      <c r="N87" s="45">
        <v>8</v>
      </c>
      <c r="O87" s="45">
        <v>8</v>
      </c>
      <c r="P87" s="45">
        <v>9</v>
      </c>
      <c r="Q87" s="45">
        <v>9</v>
      </c>
      <c r="R87" s="45">
        <v>10</v>
      </c>
      <c r="S87" s="45">
        <v>10</v>
      </c>
      <c r="T87" s="45">
        <v>11</v>
      </c>
      <c r="U87" s="45">
        <v>11</v>
      </c>
      <c r="V87" s="45">
        <v>13</v>
      </c>
      <c r="W87" s="45">
        <v>13</v>
      </c>
      <c r="X87" s="45">
        <v>15</v>
      </c>
      <c r="Y87" s="45">
        <v>15</v>
      </c>
    </row>
    <row r="88" spans="1:25" ht="39.75" customHeight="1">
      <c r="A88" s="12">
        <v>4</v>
      </c>
      <c r="B88" s="12">
        <v>13</v>
      </c>
      <c r="C88" s="1" t="s">
        <v>127</v>
      </c>
      <c r="D88" s="44" t="s">
        <v>130</v>
      </c>
      <c r="E88" s="45" t="s">
        <v>199</v>
      </c>
      <c r="F88" s="45"/>
      <c r="G88" s="6">
        <v>95</v>
      </c>
      <c r="H88" s="6"/>
      <c r="I88" s="6">
        <v>95</v>
      </c>
      <c r="J88" s="6">
        <v>95.5</v>
      </c>
      <c r="K88" s="6">
        <v>95.5</v>
      </c>
      <c r="L88" s="6">
        <v>96</v>
      </c>
      <c r="M88" s="6">
        <v>96</v>
      </c>
      <c r="N88" s="6">
        <v>96.5</v>
      </c>
      <c r="O88" s="6">
        <v>96.5</v>
      </c>
      <c r="P88" s="6">
        <v>97</v>
      </c>
      <c r="Q88" s="6">
        <v>97</v>
      </c>
      <c r="R88" s="6">
        <v>97.5</v>
      </c>
      <c r="S88" s="6">
        <v>97.5</v>
      </c>
      <c r="T88" s="6">
        <v>98</v>
      </c>
      <c r="U88" s="6">
        <v>98</v>
      </c>
      <c r="V88" s="6">
        <v>98.5</v>
      </c>
      <c r="W88" s="6">
        <v>98.5</v>
      </c>
      <c r="X88" s="6">
        <v>99</v>
      </c>
      <c r="Y88" s="6">
        <v>99</v>
      </c>
    </row>
    <row r="89" spans="1:25" s="24" customFormat="1" ht="28.5" customHeight="1">
      <c r="A89" s="22"/>
      <c r="B89" s="23"/>
      <c r="C89" s="116" t="s">
        <v>131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</row>
    <row r="90" spans="1:25" ht="25.5">
      <c r="A90" s="12">
        <v>5</v>
      </c>
      <c r="B90" s="12">
        <v>1</v>
      </c>
      <c r="C90" s="1" t="s">
        <v>132</v>
      </c>
      <c r="D90" s="44" t="s">
        <v>133</v>
      </c>
      <c r="E90" s="45" t="s">
        <v>199</v>
      </c>
      <c r="F90" s="45"/>
      <c r="G90" s="45">
        <v>3.5</v>
      </c>
      <c r="H90" s="45"/>
      <c r="I90" s="29">
        <v>6</v>
      </c>
      <c r="J90" s="29">
        <f>K90</f>
        <v>9</v>
      </c>
      <c r="K90" s="29">
        <v>9</v>
      </c>
      <c r="L90" s="29">
        <f>M90</f>
        <v>13</v>
      </c>
      <c r="M90" s="45">
        <v>13</v>
      </c>
      <c r="N90" s="29">
        <f>O90</f>
        <v>17</v>
      </c>
      <c r="O90" s="45">
        <v>17</v>
      </c>
      <c r="P90" s="29">
        <f>Q90</f>
        <v>21</v>
      </c>
      <c r="Q90" s="45">
        <v>21</v>
      </c>
      <c r="R90" s="29">
        <f>S90</f>
        <v>26</v>
      </c>
      <c r="S90" s="45">
        <v>26</v>
      </c>
      <c r="T90" s="29">
        <f>U90</f>
        <v>31</v>
      </c>
      <c r="U90" s="45">
        <v>31</v>
      </c>
      <c r="V90" s="29">
        <f>W90</f>
        <v>36</v>
      </c>
      <c r="W90" s="45">
        <v>36</v>
      </c>
      <c r="X90" s="29" t="str">
        <f>Y90</f>
        <v>не менее 45%</v>
      </c>
      <c r="Y90" s="45" t="s">
        <v>134</v>
      </c>
    </row>
    <row r="91" spans="1:25" ht="25.5">
      <c r="A91" s="12">
        <v>5</v>
      </c>
      <c r="B91" s="12">
        <v>2</v>
      </c>
      <c r="C91" s="1" t="s">
        <v>135</v>
      </c>
      <c r="D91" s="44" t="s">
        <v>136</v>
      </c>
      <c r="E91" s="45" t="s">
        <v>199</v>
      </c>
      <c r="F91" s="45"/>
      <c r="G91" s="6">
        <v>1</v>
      </c>
      <c r="H91" s="6"/>
      <c r="I91" s="29">
        <v>1.9</v>
      </c>
      <c r="J91" s="29">
        <f>K91</f>
        <v>4</v>
      </c>
      <c r="K91" s="29">
        <v>4</v>
      </c>
      <c r="L91" s="29">
        <f>M91</f>
        <v>6</v>
      </c>
      <c r="M91" s="45">
        <v>6</v>
      </c>
      <c r="N91" s="29">
        <f>O91</f>
        <v>9</v>
      </c>
      <c r="O91" s="45">
        <v>9</v>
      </c>
      <c r="P91" s="29">
        <f>Q91</f>
        <v>12</v>
      </c>
      <c r="Q91" s="45">
        <v>12</v>
      </c>
      <c r="R91" s="29">
        <f>S91</f>
        <v>15</v>
      </c>
      <c r="S91" s="45">
        <v>15</v>
      </c>
      <c r="T91" s="29">
        <f>U91</f>
        <v>17</v>
      </c>
      <c r="U91" s="45">
        <v>17</v>
      </c>
      <c r="V91" s="29">
        <f>W91</f>
        <v>21</v>
      </c>
      <c r="W91" s="45">
        <v>21</v>
      </c>
      <c r="X91" s="29" t="str">
        <f>Y91</f>
        <v>не менее 25%</v>
      </c>
      <c r="Y91" s="45" t="s">
        <v>137</v>
      </c>
    </row>
    <row r="92" spans="1:25" ht="25.5">
      <c r="A92" s="12">
        <v>5</v>
      </c>
      <c r="B92" s="12">
        <v>3</v>
      </c>
      <c r="C92" s="1" t="s">
        <v>138</v>
      </c>
      <c r="D92" s="44" t="s">
        <v>247</v>
      </c>
      <c r="E92" s="45" t="s">
        <v>199</v>
      </c>
      <c r="F92" s="45"/>
      <c r="G92" s="45">
        <v>68</v>
      </c>
      <c r="H92" s="45">
        <v>70</v>
      </c>
      <c r="I92" s="45">
        <v>70</v>
      </c>
      <c r="J92" s="45">
        <v>72</v>
      </c>
      <c r="K92" s="45">
        <v>70</v>
      </c>
      <c r="L92" s="45">
        <v>73</v>
      </c>
      <c r="M92" s="45">
        <v>70</v>
      </c>
      <c r="N92" s="45">
        <v>74</v>
      </c>
      <c r="O92" s="45">
        <v>70</v>
      </c>
      <c r="P92" s="45">
        <v>75</v>
      </c>
      <c r="Q92" s="45">
        <v>71</v>
      </c>
      <c r="R92" s="45">
        <v>78</v>
      </c>
      <c r="S92" s="45">
        <v>71</v>
      </c>
      <c r="T92" s="45">
        <v>80</v>
      </c>
      <c r="U92" s="38">
        <v>71</v>
      </c>
      <c r="V92" s="45">
        <v>82</v>
      </c>
      <c r="W92" s="38">
        <v>71</v>
      </c>
      <c r="X92" s="45">
        <v>85</v>
      </c>
      <c r="Y92" s="45">
        <v>72</v>
      </c>
    </row>
    <row r="93" spans="1:25" s="24" customFormat="1">
      <c r="A93" s="22"/>
      <c r="B93" s="23"/>
      <c r="C93" s="135" t="s">
        <v>139</v>
      </c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7"/>
    </row>
    <row r="94" spans="1:25" ht="25.5">
      <c r="A94" s="12">
        <v>6</v>
      </c>
      <c r="B94" s="12">
        <v>1</v>
      </c>
      <c r="C94" s="1" t="s">
        <v>140</v>
      </c>
      <c r="D94" s="107" t="s">
        <v>256</v>
      </c>
      <c r="E94" s="45" t="s">
        <v>263</v>
      </c>
      <c r="F94" s="45"/>
      <c r="G94" s="33" t="s">
        <v>53</v>
      </c>
      <c r="H94" s="33"/>
      <c r="I94" s="33" t="s">
        <v>53</v>
      </c>
      <c r="J94" s="29" t="str">
        <f>K94</f>
        <v>н/д</v>
      </c>
      <c r="K94" s="33" t="s">
        <v>53</v>
      </c>
      <c r="L94" s="46">
        <f>M94</f>
        <v>0.85</v>
      </c>
      <c r="M94" s="51">
        <v>0.85</v>
      </c>
      <c r="N94" s="46">
        <f>O94</f>
        <v>1.7</v>
      </c>
      <c r="O94" s="51">
        <v>1.7</v>
      </c>
      <c r="P94" s="46">
        <f>Q94</f>
        <v>4.4000000000000004</v>
      </c>
      <c r="Q94" s="51">
        <v>4.4000000000000004</v>
      </c>
      <c r="R94" s="46">
        <f>S94</f>
        <v>6.1</v>
      </c>
      <c r="S94" s="51">
        <v>6.1</v>
      </c>
      <c r="T94" s="46">
        <f>U94</f>
        <v>7</v>
      </c>
      <c r="U94" s="51">
        <v>7</v>
      </c>
      <c r="V94" s="46">
        <f>W94</f>
        <v>8.5</v>
      </c>
      <c r="W94" s="51">
        <v>8.5</v>
      </c>
      <c r="X94" s="46">
        <f>Y94</f>
        <v>10</v>
      </c>
      <c r="Y94" s="51">
        <v>10</v>
      </c>
    </row>
    <row r="95" spans="1:25" ht="25.5">
      <c r="A95" s="12">
        <v>6</v>
      </c>
      <c r="B95" s="12">
        <v>2</v>
      </c>
      <c r="C95" s="1" t="s">
        <v>141</v>
      </c>
      <c r="D95" s="107" t="s">
        <v>257</v>
      </c>
      <c r="E95" s="45" t="s">
        <v>198</v>
      </c>
      <c r="F95" s="45"/>
      <c r="G95" s="45" t="s">
        <v>53</v>
      </c>
      <c r="H95" s="45"/>
      <c r="I95" s="45" t="s">
        <v>53</v>
      </c>
      <c r="J95" s="29" t="str">
        <f>K95</f>
        <v>н/д</v>
      </c>
      <c r="K95" s="45" t="s">
        <v>53</v>
      </c>
      <c r="L95" s="11">
        <v>1.6</v>
      </c>
      <c r="M95" s="11">
        <v>1.5</v>
      </c>
      <c r="N95" s="11">
        <v>1.68</v>
      </c>
      <c r="O95" s="11">
        <v>1.52</v>
      </c>
      <c r="P95" s="11">
        <v>1.76</v>
      </c>
      <c r="Q95" s="11">
        <v>1.53</v>
      </c>
      <c r="R95" s="11">
        <v>1.84</v>
      </c>
      <c r="S95" s="11">
        <v>1.54</v>
      </c>
      <c r="T95" s="11">
        <v>1.92</v>
      </c>
      <c r="U95" s="11">
        <v>1.56</v>
      </c>
      <c r="V95" s="11">
        <v>2</v>
      </c>
      <c r="W95" s="11">
        <v>1.56</v>
      </c>
      <c r="X95" s="11">
        <v>2.08</v>
      </c>
      <c r="Y95" s="11">
        <v>1.6</v>
      </c>
    </row>
    <row r="96" spans="1:25" s="24" customFormat="1" ht="40.5" customHeight="1">
      <c r="A96" s="22"/>
      <c r="B96" s="23"/>
      <c r="C96" s="116" t="s">
        <v>142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8"/>
    </row>
    <row r="97" spans="1:25" ht="54.75" customHeight="1">
      <c r="A97" s="12">
        <v>7</v>
      </c>
      <c r="B97" s="12">
        <v>3</v>
      </c>
      <c r="C97" s="1" t="s">
        <v>143</v>
      </c>
      <c r="D97" s="44" t="s">
        <v>280</v>
      </c>
      <c r="E97" s="45" t="s">
        <v>100</v>
      </c>
      <c r="F97" s="45"/>
      <c r="G97" s="1" t="s">
        <v>144</v>
      </c>
      <c r="H97" s="1"/>
      <c r="I97" s="1" t="s">
        <v>145</v>
      </c>
      <c r="J97" s="29" t="str">
        <f t="shared" ref="J97:J107" si="31">K97</f>
        <v>46 381</v>
      </c>
      <c r="K97" s="1" t="s">
        <v>146</v>
      </c>
      <c r="L97" s="29" t="str">
        <f t="shared" ref="L97:L107" si="32">M97</f>
        <v>46 582</v>
      </c>
      <c r="M97" s="1" t="s">
        <v>147</v>
      </c>
      <c r="N97" s="29" t="str">
        <f t="shared" ref="N97:N107" si="33">O97</f>
        <v>46 582</v>
      </c>
      <c r="O97" s="1" t="s">
        <v>147</v>
      </c>
      <c r="P97" s="29" t="str">
        <f>Q97</f>
        <v>46 600</v>
      </c>
      <c r="Q97" s="1" t="s">
        <v>148</v>
      </c>
      <c r="R97" s="29" t="str">
        <f>S97</f>
        <v>46 600</v>
      </c>
      <c r="S97" s="1" t="s">
        <v>148</v>
      </c>
      <c r="T97" s="29" t="str">
        <f>U97</f>
        <v>46 600</v>
      </c>
      <c r="U97" s="1" t="s">
        <v>148</v>
      </c>
      <c r="V97" s="29" t="str">
        <f>W97</f>
        <v>46 600</v>
      </c>
      <c r="W97" s="1" t="s">
        <v>148</v>
      </c>
      <c r="X97" s="29" t="str">
        <f>Y97</f>
        <v>46 600</v>
      </c>
      <c r="Y97" s="1" t="s">
        <v>148</v>
      </c>
    </row>
    <row r="98" spans="1:25" ht="54.75" customHeight="1">
      <c r="A98" s="12">
        <v>7</v>
      </c>
      <c r="B98" s="12">
        <v>4</v>
      </c>
      <c r="C98" s="1" t="s">
        <v>149</v>
      </c>
      <c r="D98" s="44" t="s">
        <v>281</v>
      </c>
      <c r="E98" s="45" t="s">
        <v>100</v>
      </c>
      <c r="F98" s="45"/>
      <c r="G98" s="1" t="s">
        <v>150</v>
      </c>
      <c r="H98" s="1"/>
      <c r="I98" s="1" t="s">
        <v>151</v>
      </c>
      <c r="J98" s="29" t="str">
        <f t="shared" si="31"/>
        <v>1 433</v>
      </c>
      <c r="K98" s="1" t="s">
        <v>152</v>
      </c>
      <c r="L98" s="29" t="str">
        <f t="shared" si="32"/>
        <v>1 415</v>
      </c>
      <c r="M98" s="1" t="s">
        <v>153</v>
      </c>
      <c r="N98" s="29" t="str">
        <f t="shared" si="33"/>
        <v>1 415</v>
      </c>
      <c r="O98" s="1" t="s">
        <v>153</v>
      </c>
      <c r="P98" s="29" t="str">
        <f>Q98</f>
        <v>1 450</v>
      </c>
      <c r="Q98" s="1" t="s">
        <v>154</v>
      </c>
      <c r="R98" s="29" t="str">
        <f>S98</f>
        <v>1 450</v>
      </c>
      <c r="S98" s="1" t="s">
        <v>154</v>
      </c>
      <c r="T98" s="29" t="str">
        <f>U98</f>
        <v>1 450</v>
      </c>
      <c r="U98" s="1" t="s">
        <v>154</v>
      </c>
      <c r="V98" s="29" t="str">
        <f>W98</f>
        <v>1 450</v>
      </c>
      <c r="W98" s="1" t="s">
        <v>154</v>
      </c>
      <c r="X98" s="29" t="str">
        <f>Y98</f>
        <v>1 450</v>
      </c>
      <c r="Y98" s="1" t="s">
        <v>154</v>
      </c>
    </row>
    <row r="99" spans="1:25" ht="54.75" customHeight="1">
      <c r="A99" s="12">
        <v>7</v>
      </c>
      <c r="B99" s="12">
        <v>5</v>
      </c>
      <c r="C99" s="1" t="s">
        <v>155</v>
      </c>
      <c r="D99" s="44" t="s">
        <v>282</v>
      </c>
      <c r="E99" s="45" t="s">
        <v>100</v>
      </c>
      <c r="F99" s="45"/>
      <c r="G99" s="1" t="s">
        <v>156</v>
      </c>
      <c r="H99" s="1"/>
      <c r="I99" s="1" t="s">
        <v>157</v>
      </c>
      <c r="J99" s="29" t="str">
        <f t="shared" si="31"/>
        <v>165 414</v>
      </c>
      <c r="K99" s="1" t="s">
        <v>158</v>
      </c>
      <c r="L99" s="29" t="str">
        <f t="shared" si="32"/>
        <v>166 553</v>
      </c>
      <c r="M99" s="1" t="s">
        <v>159</v>
      </c>
      <c r="N99" s="29" t="str">
        <f t="shared" si="33"/>
        <v>166 553</v>
      </c>
      <c r="O99" s="1" t="s">
        <v>159</v>
      </c>
      <c r="P99" s="29" t="str">
        <f>Q99</f>
        <v>166 000</v>
      </c>
      <c r="Q99" s="1" t="s">
        <v>160</v>
      </c>
      <c r="R99" s="29" t="str">
        <f>S99</f>
        <v>166 000</v>
      </c>
      <c r="S99" s="1" t="s">
        <v>160</v>
      </c>
      <c r="T99" s="29" t="str">
        <f>U99</f>
        <v>166 000</v>
      </c>
      <c r="U99" s="1" t="s">
        <v>160</v>
      </c>
      <c r="V99" s="29" t="str">
        <f>W99</f>
        <v>166 000</v>
      </c>
      <c r="W99" s="1" t="s">
        <v>160</v>
      </c>
      <c r="X99" s="29" t="str">
        <f>Y99</f>
        <v>166 000</v>
      </c>
      <c r="Y99" s="1" t="s">
        <v>160</v>
      </c>
    </row>
    <row r="100" spans="1:25" ht="54.75" customHeight="1">
      <c r="A100" s="12">
        <v>7</v>
      </c>
      <c r="B100" s="12">
        <v>6</v>
      </c>
      <c r="C100" s="1" t="s">
        <v>161</v>
      </c>
      <c r="D100" s="44" t="s">
        <v>283</v>
      </c>
      <c r="E100" s="45" t="s">
        <v>100</v>
      </c>
      <c r="F100" s="45"/>
      <c r="G100" s="1" t="s">
        <v>162</v>
      </c>
      <c r="H100" s="1"/>
      <c r="I100" s="1" t="s">
        <v>163</v>
      </c>
      <c r="J100" s="29" t="str">
        <f t="shared" si="31"/>
        <v>610</v>
      </c>
      <c r="K100" s="1" t="s">
        <v>163</v>
      </c>
      <c r="L100" s="29" t="str">
        <f t="shared" si="32"/>
        <v>610</v>
      </c>
      <c r="M100" s="1" t="s">
        <v>163</v>
      </c>
      <c r="N100" s="29" t="str">
        <f t="shared" si="33"/>
        <v>610</v>
      </c>
      <c r="O100" s="1" t="s">
        <v>163</v>
      </c>
      <c r="P100" s="29" t="str">
        <f>Q100</f>
        <v>610</v>
      </c>
      <c r="Q100" s="1" t="s">
        <v>163</v>
      </c>
      <c r="R100" s="29" t="str">
        <f>S100</f>
        <v>610</v>
      </c>
      <c r="S100" s="1" t="s">
        <v>163</v>
      </c>
      <c r="T100" s="29" t="str">
        <f>U100</f>
        <v>610</v>
      </c>
      <c r="U100" s="1" t="s">
        <v>163</v>
      </c>
      <c r="V100" s="29" t="str">
        <f>W100</f>
        <v>610</v>
      </c>
      <c r="W100" s="1" t="s">
        <v>163</v>
      </c>
      <c r="X100" s="29" t="str">
        <f>Y100</f>
        <v>610</v>
      </c>
      <c r="Y100" s="1" t="s">
        <v>163</v>
      </c>
    </row>
    <row r="101" spans="1:25" ht="54.75" customHeight="1">
      <c r="A101" s="12">
        <v>7</v>
      </c>
      <c r="B101" s="12">
        <v>8</v>
      </c>
      <c r="C101" s="1" t="s">
        <v>164</v>
      </c>
      <c r="D101" s="44" t="s">
        <v>284</v>
      </c>
      <c r="E101" s="45" t="s">
        <v>199</v>
      </c>
      <c r="F101" s="45"/>
      <c r="G101" s="8">
        <v>20</v>
      </c>
      <c r="H101" s="8"/>
      <c r="I101" s="8">
        <v>20</v>
      </c>
      <c r="J101" s="29">
        <f t="shared" si="31"/>
        <v>30</v>
      </c>
      <c r="K101" s="8">
        <v>30</v>
      </c>
      <c r="L101" s="29">
        <f t="shared" si="32"/>
        <v>40</v>
      </c>
      <c r="M101" s="8">
        <v>40</v>
      </c>
      <c r="N101" s="29">
        <f t="shared" si="33"/>
        <v>30</v>
      </c>
      <c r="O101" s="8">
        <v>30</v>
      </c>
      <c r="P101" s="29">
        <f>Q101</f>
        <v>20</v>
      </c>
      <c r="Q101" s="8">
        <v>20</v>
      </c>
      <c r="R101" s="29">
        <f>S101</f>
        <v>20</v>
      </c>
      <c r="S101" s="8">
        <v>20</v>
      </c>
      <c r="T101" s="29">
        <f>U101</f>
        <v>20</v>
      </c>
      <c r="U101" s="8">
        <v>20</v>
      </c>
      <c r="V101" s="29">
        <f>W101</f>
        <v>20</v>
      </c>
      <c r="W101" s="8">
        <v>20</v>
      </c>
      <c r="X101" s="29">
        <f>Y101</f>
        <v>20</v>
      </c>
      <c r="Y101" s="8">
        <v>20</v>
      </c>
    </row>
    <row r="102" spans="1:25" ht="23.25" customHeight="1">
      <c r="A102" s="12">
        <v>7</v>
      </c>
      <c r="B102" s="12">
        <v>9</v>
      </c>
      <c r="C102" s="1" t="s">
        <v>165</v>
      </c>
      <c r="D102" s="44" t="s">
        <v>166</v>
      </c>
      <c r="E102" s="45" t="s">
        <v>44</v>
      </c>
      <c r="F102" s="45"/>
      <c r="G102" s="8">
        <v>0</v>
      </c>
      <c r="H102" s="8"/>
      <c r="I102" s="8">
        <v>0</v>
      </c>
      <c r="J102" s="29">
        <f t="shared" si="31"/>
        <v>0</v>
      </c>
      <c r="K102" s="8">
        <v>0</v>
      </c>
      <c r="L102" s="29">
        <f t="shared" si="32"/>
        <v>0</v>
      </c>
      <c r="M102" s="8">
        <v>0</v>
      </c>
      <c r="N102" s="29">
        <f t="shared" si="33"/>
        <v>0</v>
      </c>
      <c r="O102" s="8">
        <v>0</v>
      </c>
      <c r="P102" s="8">
        <v>20</v>
      </c>
      <c r="Q102" s="45">
        <v>0</v>
      </c>
      <c r="R102" s="8">
        <v>20</v>
      </c>
      <c r="S102" s="45">
        <v>0</v>
      </c>
      <c r="T102" s="8">
        <v>20</v>
      </c>
      <c r="U102" s="45">
        <v>0</v>
      </c>
      <c r="V102" s="8">
        <v>20</v>
      </c>
      <c r="W102" s="45">
        <v>0</v>
      </c>
      <c r="X102" s="8">
        <v>0</v>
      </c>
      <c r="Y102" s="45">
        <v>0</v>
      </c>
    </row>
    <row r="103" spans="1:25" ht="23.25" customHeight="1">
      <c r="A103" s="12"/>
      <c r="B103" s="12"/>
      <c r="C103" s="1" t="s">
        <v>167</v>
      </c>
      <c r="D103" s="44" t="s">
        <v>298</v>
      </c>
      <c r="E103" s="113" t="s">
        <v>44</v>
      </c>
      <c r="F103" s="114"/>
      <c r="G103" s="114">
        <v>0</v>
      </c>
      <c r="H103" s="114"/>
      <c r="I103" s="8">
        <v>0</v>
      </c>
      <c r="J103" s="29">
        <v>20</v>
      </c>
      <c r="K103" s="8">
        <v>0</v>
      </c>
      <c r="L103" s="29">
        <v>20</v>
      </c>
      <c r="M103" s="8">
        <v>0</v>
      </c>
      <c r="N103" s="29">
        <v>20</v>
      </c>
      <c r="O103" s="8">
        <v>0</v>
      </c>
      <c r="P103" s="8">
        <v>20</v>
      </c>
      <c r="Q103" s="45">
        <v>0</v>
      </c>
      <c r="R103" s="8">
        <v>0</v>
      </c>
      <c r="S103" s="45">
        <v>0</v>
      </c>
      <c r="T103" s="8">
        <v>0</v>
      </c>
      <c r="U103" s="45">
        <v>0</v>
      </c>
      <c r="V103" s="8">
        <v>0</v>
      </c>
      <c r="W103" s="45">
        <v>0</v>
      </c>
      <c r="X103" s="8"/>
      <c r="Y103" s="45"/>
    </row>
    <row r="104" spans="1:25" ht="25.5">
      <c r="A104" s="12">
        <v>7</v>
      </c>
      <c r="B104" s="12">
        <v>10</v>
      </c>
      <c r="C104" s="1" t="s">
        <v>170</v>
      </c>
      <c r="D104" s="44" t="s">
        <v>168</v>
      </c>
      <c r="E104" s="45" t="s">
        <v>169</v>
      </c>
      <c r="F104" s="45"/>
      <c r="G104" s="8">
        <v>40000</v>
      </c>
      <c r="H104" s="8"/>
      <c r="I104" s="8">
        <v>40000</v>
      </c>
      <c r="J104" s="29">
        <f t="shared" si="31"/>
        <v>40000</v>
      </c>
      <c r="K104" s="8">
        <v>40000</v>
      </c>
      <c r="L104" s="29">
        <f t="shared" si="32"/>
        <v>40000</v>
      </c>
      <c r="M104" s="8">
        <v>40000</v>
      </c>
      <c r="N104" s="29">
        <f t="shared" si="33"/>
        <v>40000</v>
      </c>
      <c r="O104" s="8">
        <v>40000</v>
      </c>
      <c r="P104" s="29">
        <f>Q104</f>
        <v>90000</v>
      </c>
      <c r="Q104" s="8">
        <v>90000</v>
      </c>
      <c r="R104" s="29">
        <f>S104</f>
        <v>190000</v>
      </c>
      <c r="S104" s="8">
        <v>190000</v>
      </c>
      <c r="T104" s="29">
        <f>U104</f>
        <v>290000</v>
      </c>
      <c r="U104" s="8">
        <v>290000</v>
      </c>
      <c r="V104" s="29">
        <f>W104</f>
        <v>300000</v>
      </c>
      <c r="W104" s="8">
        <v>300000</v>
      </c>
      <c r="X104" s="29">
        <f>Y104</f>
        <v>300000</v>
      </c>
      <c r="Y104" s="8">
        <v>300000</v>
      </c>
    </row>
    <row r="105" spans="1:25" ht="75.75" customHeight="1">
      <c r="A105" s="12">
        <v>7</v>
      </c>
      <c r="B105" s="12">
        <v>11</v>
      </c>
      <c r="C105" s="1" t="s">
        <v>172</v>
      </c>
      <c r="D105" s="44" t="s">
        <v>171</v>
      </c>
      <c r="E105" s="45" t="s">
        <v>199</v>
      </c>
      <c r="F105" s="45"/>
      <c r="G105" s="29">
        <v>70</v>
      </c>
      <c r="H105" s="29"/>
      <c r="I105" s="108">
        <v>72</v>
      </c>
      <c r="J105" s="29">
        <f t="shared" si="31"/>
        <v>75</v>
      </c>
      <c r="K105" s="108">
        <v>75</v>
      </c>
      <c r="L105" s="29">
        <f t="shared" si="32"/>
        <v>78</v>
      </c>
      <c r="M105" s="108">
        <v>78</v>
      </c>
      <c r="N105" s="29">
        <f t="shared" si="33"/>
        <v>80</v>
      </c>
      <c r="O105" s="108">
        <v>80</v>
      </c>
      <c r="P105" s="29">
        <f>Q105</f>
        <v>83</v>
      </c>
      <c r="Q105" s="108">
        <v>83</v>
      </c>
      <c r="R105" s="29">
        <f>S105</f>
        <v>86</v>
      </c>
      <c r="S105" s="108">
        <v>86</v>
      </c>
      <c r="T105" s="29">
        <f>U105</f>
        <v>90</v>
      </c>
      <c r="U105" s="108">
        <v>90</v>
      </c>
      <c r="V105" s="29">
        <f>W105</f>
        <v>94</v>
      </c>
      <c r="W105" s="108">
        <v>94</v>
      </c>
      <c r="X105" s="29">
        <f>Y105</f>
        <v>98</v>
      </c>
      <c r="Y105" s="108">
        <v>98</v>
      </c>
    </row>
    <row r="106" spans="1:25" ht="27.75" customHeight="1">
      <c r="A106" s="12">
        <v>7</v>
      </c>
      <c r="B106" s="12">
        <v>12</v>
      </c>
      <c r="C106" s="1" t="s">
        <v>174</v>
      </c>
      <c r="D106" s="44" t="s">
        <v>173</v>
      </c>
      <c r="E106" s="45" t="s">
        <v>199</v>
      </c>
      <c r="F106" s="45"/>
      <c r="G106" s="8">
        <v>0</v>
      </c>
      <c r="H106" s="8"/>
      <c r="I106" s="8">
        <v>0</v>
      </c>
      <c r="J106" s="29">
        <f t="shared" si="31"/>
        <v>0</v>
      </c>
      <c r="K106" s="8">
        <v>0</v>
      </c>
      <c r="L106" s="29">
        <f t="shared" si="32"/>
        <v>0</v>
      </c>
      <c r="M106" s="8">
        <v>0</v>
      </c>
      <c r="N106" s="29">
        <f t="shared" si="33"/>
        <v>0</v>
      </c>
      <c r="O106" s="8">
        <v>0</v>
      </c>
      <c r="P106" s="29">
        <f>Q106</f>
        <v>0</v>
      </c>
      <c r="Q106" s="8">
        <v>0</v>
      </c>
      <c r="R106" s="29">
        <f>S106</f>
        <v>20</v>
      </c>
      <c r="S106" s="35">
        <v>20</v>
      </c>
      <c r="T106" s="29">
        <f>U106</f>
        <v>40</v>
      </c>
      <c r="U106" s="35">
        <v>40</v>
      </c>
      <c r="V106" s="29">
        <f>W106</f>
        <v>60</v>
      </c>
      <c r="W106" s="35">
        <v>60</v>
      </c>
      <c r="X106" s="29">
        <f>Y106</f>
        <v>80</v>
      </c>
      <c r="Y106" s="35">
        <v>80</v>
      </c>
    </row>
    <row r="107" spans="1:25" s="20" customFormat="1" ht="27.75" customHeight="1">
      <c r="A107" s="12">
        <v>7</v>
      </c>
      <c r="B107" s="12">
        <v>19</v>
      </c>
      <c r="C107" s="1" t="s">
        <v>299</v>
      </c>
      <c r="D107" s="44" t="s">
        <v>266</v>
      </c>
      <c r="E107" s="45" t="s">
        <v>44</v>
      </c>
      <c r="F107" s="45"/>
      <c r="G107" s="45">
        <v>0</v>
      </c>
      <c r="H107" s="45"/>
      <c r="I107" s="45">
        <v>0</v>
      </c>
      <c r="J107" s="29">
        <f t="shared" si="31"/>
        <v>10</v>
      </c>
      <c r="K107" s="45">
        <v>10</v>
      </c>
      <c r="L107" s="29">
        <f t="shared" si="32"/>
        <v>40</v>
      </c>
      <c r="M107" s="45">
        <v>40</v>
      </c>
      <c r="N107" s="29">
        <f t="shared" si="33"/>
        <v>46</v>
      </c>
      <c r="O107" s="45">
        <v>46</v>
      </c>
      <c r="P107" s="29">
        <f>Q107</f>
        <v>0</v>
      </c>
      <c r="Q107" s="45">
        <v>0</v>
      </c>
      <c r="R107" s="29">
        <f>S107</f>
        <v>8</v>
      </c>
      <c r="S107" s="45">
        <v>8</v>
      </c>
      <c r="T107" s="29">
        <f>U107</f>
        <v>0</v>
      </c>
      <c r="U107" s="45">
        <v>0</v>
      </c>
      <c r="V107" s="29">
        <f>W107</f>
        <v>0</v>
      </c>
      <c r="W107" s="45">
        <v>0</v>
      </c>
      <c r="X107" s="29">
        <f>Y107</f>
        <v>0</v>
      </c>
      <c r="Y107" s="45">
        <v>0</v>
      </c>
    </row>
    <row r="108" spans="1:25" s="24" customFormat="1" ht="40.5" customHeight="1">
      <c r="A108" s="22"/>
      <c r="B108" s="23"/>
      <c r="C108" s="116" t="s">
        <v>175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8"/>
    </row>
    <row r="109" spans="1:25" s="20" customFormat="1" ht="33.75" customHeight="1">
      <c r="A109" s="12">
        <v>8</v>
      </c>
      <c r="B109" s="12">
        <v>1</v>
      </c>
      <c r="C109" s="1" t="s">
        <v>214</v>
      </c>
      <c r="D109" s="44" t="s">
        <v>176</v>
      </c>
      <c r="E109" s="45" t="s">
        <v>44</v>
      </c>
      <c r="F109" s="45"/>
      <c r="G109" s="45">
        <v>0</v>
      </c>
      <c r="H109" s="45"/>
      <c r="I109" s="45">
        <v>0</v>
      </c>
      <c r="J109" s="29">
        <f>K109</f>
        <v>5</v>
      </c>
      <c r="K109" s="45">
        <v>5</v>
      </c>
      <c r="L109" s="29">
        <f>M109</f>
        <v>10</v>
      </c>
      <c r="M109" s="45">
        <v>10</v>
      </c>
      <c r="N109" s="29">
        <f>O109</f>
        <v>10</v>
      </c>
      <c r="O109" s="45">
        <v>10</v>
      </c>
      <c r="P109" s="29">
        <f>Q109</f>
        <v>22</v>
      </c>
      <c r="Q109" s="45">
        <v>22</v>
      </c>
      <c r="R109" s="29">
        <f>S109</f>
        <v>29</v>
      </c>
      <c r="S109" s="45">
        <v>29</v>
      </c>
      <c r="T109" s="29">
        <f>U109</f>
        <v>36</v>
      </c>
      <c r="U109" s="45">
        <v>36</v>
      </c>
      <c r="V109" s="29">
        <f>W109</f>
        <v>43</v>
      </c>
      <c r="W109" s="45">
        <v>43</v>
      </c>
      <c r="X109" s="29">
        <f>Y109</f>
        <v>50</v>
      </c>
      <c r="Y109" s="45">
        <v>50</v>
      </c>
    </row>
    <row r="110" spans="1:25" s="24" customFormat="1" ht="27.75" customHeight="1">
      <c r="A110" s="22"/>
      <c r="B110" s="23"/>
      <c r="C110" s="116" t="s">
        <v>177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8"/>
    </row>
    <row r="111" spans="1:25" s="36" customFormat="1" ht="38.25">
      <c r="A111" s="12">
        <v>9</v>
      </c>
      <c r="B111" s="12">
        <v>1</v>
      </c>
      <c r="C111" s="1" t="s">
        <v>215</v>
      </c>
      <c r="D111" s="44" t="s">
        <v>178</v>
      </c>
      <c r="E111" s="45" t="s">
        <v>199</v>
      </c>
      <c r="F111" s="45"/>
      <c r="G111" s="6">
        <v>47</v>
      </c>
      <c r="H111" s="6"/>
      <c r="I111" s="6">
        <v>100</v>
      </c>
      <c r="J111" s="29">
        <f t="shared" ref="J111:L123" si="34">K111</f>
        <v>100</v>
      </c>
      <c r="K111" s="6">
        <v>100</v>
      </c>
      <c r="L111" s="29">
        <f>M111</f>
        <v>100</v>
      </c>
      <c r="M111" s="6">
        <v>100</v>
      </c>
      <c r="N111" s="29">
        <f>O111</f>
        <v>100</v>
      </c>
      <c r="O111" s="6">
        <v>100</v>
      </c>
      <c r="P111" s="29">
        <f>Q111</f>
        <v>100</v>
      </c>
      <c r="Q111" s="6">
        <v>100</v>
      </c>
      <c r="R111" s="29">
        <f>S111</f>
        <v>100</v>
      </c>
      <c r="S111" s="6">
        <v>100</v>
      </c>
      <c r="T111" s="29">
        <f>U111</f>
        <v>100</v>
      </c>
      <c r="U111" s="6">
        <v>100</v>
      </c>
      <c r="V111" s="29">
        <f>W111</f>
        <v>100</v>
      </c>
      <c r="W111" s="6">
        <v>100</v>
      </c>
      <c r="X111" s="29">
        <f>Y111</f>
        <v>100</v>
      </c>
      <c r="Y111" s="6">
        <v>100</v>
      </c>
    </row>
    <row r="112" spans="1:25" ht="25.5">
      <c r="A112" s="24">
        <v>9</v>
      </c>
      <c r="B112" s="24">
        <v>3</v>
      </c>
      <c r="C112" s="1" t="s">
        <v>216</v>
      </c>
      <c r="D112" s="44" t="s">
        <v>180</v>
      </c>
      <c r="E112" s="45" t="s">
        <v>199</v>
      </c>
      <c r="F112" s="45"/>
      <c r="G112" s="11" t="s">
        <v>273</v>
      </c>
      <c r="H112" s="11"/>
      <c r="I112" s="11" t="s">
        <v>273</v>
      </c>
      <c r="J112" s="11" t="str">
        <f t="shared" si="34"/>
        <v xml:space="preserve"> не ниже 90,5</v>
      </c>
      <c r="K112" s="11" t="s">
        <v>273</v>
      </c>
      <c r="L112" s="11" t="str">
        <f>M112</f>
        <v xml:space="preserve"> не ниже 90,5</v>
      </c>
      <c r="M112" s="11" t="s">
        <v>273</v>
      </c>
      <c r="N112" s="11" t="str">
        <f>O112</f>
        <v xml:space="preserve"> не ниже 90,5</v>
      </c>
      <c r="O112" s="11" t="s">
        <v>273</v>
      </c>
      <c r="P112" s="11" t="str">
        <f>Q112</f>
        <v xml:space="preserve"> не ниже 90,5</v>
      </c>
      <c r="Q112" s="11" t="s">
        <v>273</v>
      </c>
      <c r="R112" s="11" t="str">
        <f>S112</f>
        <v xml:space="preserve"> не ниже 90,5</v>
      </c>
      <c r="S112" s="11" t="s">
        <v>273</v>
      </c>
      <c r="T112" s="11" t="str">
        <f>U112</f>
        <v xml:space="preserve"> не ниже 90,5</v>
      </c>
      <c r="U112" s="11" t="s">
        <v>273</v>
      </c>
      <c r="V112" s="11" t="str">
        <f>W112</f>
        <v xml:space="preserve"> не ниже 90,5</v>
      </c>
      <c r="W112" s="11" t="s">
        <v>273</v>
      </c>
      <c r="X112" s="11" t="str">
        <f>Y112</f>
        <v xml:space="preserve"> не ниже 90,5</v>
      </c>
      <c r="Y112" s="11" t="s">
        <v>273</v>
      </c>
    </row>
    <row r="113" spans="1:256" ht="30" customHeight="1">
      <c r="A113" s="24"/>
      <c r="B113" s="24"/>
      <c r="C113" s="1" t="s">
        <v>179</v>
      </c>
      <c r="D113" s="44" t="s">
        <v>223</v>
      </c>
      <c r="E113" s="45" t="s">
        <v>199</v>
      </c>
      <c r="F113" s="45"/>
      <c r="G113" s="6">
        <v>100</v>
      </c>
      <c r="H113" s="6"/>
      <c r="I113" s="6">
        <v>100</v>
      </c>
      <c r="J113" s="29">
        <f t="shared" si="34"/>
        <v>100</v>
      </c>
      <c r="K113" s="6">
        <v>100</v>
      </c>
      <c r="L113" s="29">
        <f>M113</f>
        <v>100</v>
      </c>
      <c r="M113" s="6">
        <v>100</v>
      </c>
      <c r="N113" s="29">
        <f>O113</f>
        <v>100</v>
      </c>
      <c r="O113" s="6">
        <v>100</v>
      </c>
      <c r="P113" s="29">
        <f>Q113</f>
        <v>100</v>
      </c>
      <c r="Q113" s="6">
        <v>100</v>
      </c>
      <c r="R113" s="29">
        <f>S113</f>
        <v>100</v>
      </c>
      <c r="S113" s="6">
        <v>100</v>
      </c>
      <c r="T113" s="29">
        <f>U113</f>
        <v>100</v>
      </c>
      <c r="U113" s="6">
        <v>100</v>
      </c>
      <c r="V113" s="29">
        <f>W113</f>
        <v>100</v>
      </c>
      <c r="W113" s="6">
        <v>100</v>
      </c>
      <c r="X113" s="29">
        <f>Y113</f>
        <v>100</v>
      </c>
      <c r="Y113" s="6">
        <v>100</v>
      </c>
    </row>
    <row r="114" spans="1:256" s="24" customFormat="1" ht="28.5" customHeight="1">
      <c r="A114" s="22"/>
      <c r="B114" s="23"/>
      <c r="C114" s="116" t="s">
        <v>181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8"/>
    </row>
    <row r="115" spans="1:256" ht="25.5">
      <c r="A115" s="12">
        <v>10</v>
      </c>
      <c r="B115" s="12">
        <v>1</v>
      </c>
      <c r="C115" s="1" t="s">
        <v>217</v>
      </c>
      <c r="D115" s="44" t="s">
        <v>183</v>
      </c>
      <c r="E115" s="29" t="s">
        <v>199</v>
      </c>
      <c r="F115" s="29"/>
      <c r="G115" s="2">
        <v>97.9</v>
      </c>
      <c r="H115" s="2"/>
      <c r="I115" s="2">
        <v>98</v>
      </c>
      <c r="J115" s="29">
        <f t="shared" si="34"/>
        <v>98</v>
      </c>
      <c r="K115" s="2">
        <v>98</v>
      </c>
      <c r="L115" s="29">
        <f t="shared" si="34"/>
        <v>98.1</v>
      </c>
      <c r="M115" s="2">
        <v>98.1</v>
      </c>
      <c r="N115" s="29">
        <f t="shared" ref="N115:N123" si="35">O115</f>
        <v>98.1</v>
      </c>
      <c r="O115" s="2">
        <v>98.1</v>
      </c>
      <c r="P115" s="29">
        <f t="shared" ref="P115:P123" si="36">Q115</f>
        <v>98.1</v>
      </c>
      <c r="Q115" s="2">
        <v>98.1</v>
      </c>
      <c r="R115" s="29">
        <f t="shared" ref="R115:R123" si="37">S115</f>
        <v>98.1</v>
      </c>
      <c r="S115" s="2">
        <v>98.1</v>
      </c>
      <c r="T115" s="29">
        <f t="shared" ref="T115:T122" si="38">U115</f>
        <v>98.2</v>
      </c>
      <c r="U115" s="2">
        <v>98.2</v>
      </c>
      <c r="V115" s="29">
        <f t="shared" ref="V115:V122" si="39">W115</f>
        <v>98.2</v>
      </c>
      <c r="W115" s="2">
        <v>98.2</v>
      </c>
      <c r="X115" s="29">
        <f t="shared" ref="X115:X122" si="40">Y115</f>
        <v>98.2</v>
      </c>
      <c r="Y115" s="2">
        <v>98.2</v>
      </c>
    </row>
    <row r="116" spans="1:256" ht="27" customHeight="1">
      <c r="A116" s="24">
        <v>10</v>
      </c>
      <c r="B116" s="12">
        <v>2</v>
      </c>
      <c r="C116" s="1" t="s">
        <v>184</v>
      </c>
      <c r="D116" s="44" t="s">
        <v>185</v>
      </c>
      <c r="E116" s="29" t="s">
        <v>199</v>
      </c>
      <c r="F116" s="29"/>
      <c r="G116" s="2">
        <v>70.3</v>
      </c>
      <c r="H116" s="2"/>
      <c r="I116" s="2">
        <v>70.3</v>
      </c>
      <c r="J116" s="29">
        <f t="shared" si="34"/>
        <v>70.5</v>
      </c>
      <c r="K116" s="2">
        <v>70.5</v>
      </c>
      <c r="L116" s="29">
        <f t="shared" si="34"/>
        <v>70.599999999999994</v>
      </c>
      <c r="M116" s="2">
        <v>70.599999999999994</v>
      </c>
      <c r="N116" s="29">
        <f t="shared" si="35"/>
        <v>70.7</v>
      </c>
      <c r="O116" s="2">
        <v>70.7</v>
      </c>
      <c r="P116" s="29">
        <f t="shared" si="36"/>
        <v>70.8</v>
      </c>
      <c r="Q116" s="2">
        <v>70.8</v>
      </c>
      <c r="R116" s="29">
        <f t="shared" si="37"/>
        <v>70.8</v>
      </c>
      <c r="S116" s="2">
        <v>70.8</v>
      </c>
      <c r="T116" s="29">
        <f t="shared" si="38"/>
        <v>70.900000000000006</v>
      </c>
      <c r="U116" s="2">
        <v>70.900000000000006</v>
      </c>
      <c r="V116" s="29">
        <f t="shared" si="39"/>
        <v>70.900000000000006</v>
      </c>
      <c r="W116" s="2">
        <v>70.900000000000006</v>
      </c>
      <c r="X116" s="29">
        <f t="shared" si="40"/>
        <v>70.900000000000006</v>
      </c>
      <c r="Y116" s="2">
        <v>70.900000000000006</v>
      </c>
    </row>
    <row r="117" spans="1:256" ht="27" customHeight="1">
      <c r="A117" s="24">
        <v>10</v>
      </c>
      <c r="B117" s="12">
        <v>4</v>
      </c>
      <c r="C117" s="1" t="s">
        <v>182</v>
      </c>
      <c r="D117" s="44" t="s">
        <v>187</v>
      </c>
      <c r="E117" s="29" t="s">
        <v>100</v>
      </c>
      <c r="F117" s="29"/>
      <c r="G117" s="8">
        <v>7274</v>
      </c>
      <c r="H117" s="8"/>
      <c r="I117" s="8">
        <v>7275</v>
      </c>
      <c r="J117" s="29">
        <f t="shared" si="34"/>
        <v>7280</v>
      </c>
      <c r="K117" s="8">
        <v>7280</v>
      </c>
      <c r="L117" s="29">
        <f t="shared" si="34"/>
        <v>7290</v>
      </c>
      <c r="M117" s="8">
        <v>7290</v>
      </c>
      <c r="N117" s="29">
        <f t="shared" si="35"/>
        <v>7300</v>
      </c>
      <c r="O117" s="8">
        <v>7300</v>
      </c>
      <c r="P117" s="29">
        <f t="shared" si="36"/>
        <v>7310</v>
      </c>
      <c r="Q117" s="8">
        <v>7310</v>
      </c>
      <c r="R117" s="29">
        <f t="shared" si="37"/>
        <v>7315</v>
      </c>
      <c r="S117" s="8">
        <v>7315</v>
      </c>
      <c r="T117" s="29">
        <f t="shared" si="38"/>
        <v>7320</v>
      </c>
      <c r="U117" s="8">
        <v>7320</v>
      </c>
      <c r="V117" s="29">
        <f t="shared" si="39"/>
        <v>7325</v>
      </c>
      <c r="W117" s="8">
        <v>7325</v>
      </c>
      <c r="X117" s="29">
        <f t="shared" si="40"/>
        <v>7330</v>
      </c>
      <c r="Y117" s="8">
        <v>7330</v>
      </c>
    </row>
    <row r="118" spans="1:256" ht="48.75" customHeight="1">
      <c r="A118" s="12">
        <v>10</v>
      </c>
      <c r="B118" s="12">
        <v>5</v>
      </c>
      <c r="C118" s="1" t="s">
        <v>186</v>
      </c>
      <c r="D118" s="44" t="s">
        <v>189</v>
      </c>
      <c r="E118" s="29" t="s">
        <v>44</v>
      </c>
      <c r="F118" s="29"/>
      <c r="G118" s="8">
        <v>17</v>
      </c>
      <c r="H118" s="8"/>
      <c r="I118" s="8">
        <v>19</v>
      </c>
      <c r="J118" s="29">
        <f t="shared" si="34"/>
        <v>20</v>
      </c>
      <c r="K118" s="8">
        <v>20</v>
      </c>
      <c r="L118" s="29">
        <f t="shared" si="34"/>
        <v>21</v>
      </c>
      <c r="M118" s="8">
        <v>21</v>
      </c>
      <c r="N118" s="29">
        <f t="shared" si="35"/>
        <v>21</v>
      </c>
      <c r="O118" s="8">
        <v>21</v>
      </c>
      <c r="P118" s="29">
        <f t="shared" si="36"/>
        <v>21</v>
      </c>
      <c r="Q118" s="8">
        <v>21</v>
      </c>
      <c r="R118" s="29">
        <f t="shared" si="37"/>
        <v>22</v>
      </c>
      <c r="S118" s="8">
        <v>22</v>
      </c>
      <c r="T118" s="29">
        <f t="shared" si="38"/>
        <v>22</v>
      </c>
      <c r="U118" s="8">
        <v>22</v>
      </c>
      <c r="V118" s="29">
        <f t="shared" si="39"/>
        <v>22</v>
      </c>
      <c r="W118" s="8">
        <v>22</v>
      </c>
      <c r="X118" s="29">
        <f t="shared" si="40"/>
        <v>22</v>
      </c>
      <c r="Y118" s="8">
        <v>22</v>
      </c>
    </row>
    <row r="119" spans="1:256" ht="36" customHeight="1">
      <c r="A119" s="22">
        <v>10</v>
      </c>
      <c r="B119" s="12">
        <v>6</v>
      </c>
      <c r="C119" s="1" t="s">
        <v>194</v>
      </c>
      <c r="D119" s="44" t="s">
        <v>191</v>
      </c>
      <c r="E119" s="29" t="s">
        <v>199</v>
      </c>
      <c r="F119" s="29"/>
      <c r="G119" s="2">
        <v>80</v>
      </c>
      <c r="H119" s="2"/>
      <c r="I119" s="2">
        <v>100</v>
      </c>
      <c r="J119" s="29">
        <f t="shared" si="34"/>
        <v>100</v>
      </c>
      <c r="K119" s="2">
        <v>100</v>
      </c>
      <c r="L119" s="29">
        <f t="shared" si="34"/>
        <v>100</v>
      </c>
      <c r="M119" s="2">
        <v>100</v>
      </c>
      <c r="N119" s="29">
        <f t="shared" si="35"/>
        <v>100</v>
      </c>
      <c r="O119" s="2">
        <v>100</v>
      </c>
      <c r="P119" s="29">
        <f t="shared" si="36"/>
        <v>100</v>
      </c>
      <c r="Q119" s="2">
        <v>100</v>
      </c>
      <c r="R119" s="29">
        <f t="shared" si="37"/>
        <v>100</v>
      </c>
      <c r="S119" s="2">
        <v>100</v>
      </c>
      <c r="T119" s="29">
        <f t="shared" si="38"/>
        <v>100</v>
      </c>
      <c r="U119" s="2">
        <v>100</v>
      </c>
      <c r="V119" s="29">
        <f t="shared" si="39"/>
        <v>100</v>
      </c>
      <c r="W119" s="2">
        <v>100</v>
      </c>
      <c r="X119" s="29">
        <f t="shared" si="40"/>
        <v>100</v>
      </c>
      <c r="Y119" s="2">
        <v>100</v>
      </c>
    </row>
    <row r="120" spans="1:256" ht="51" customHeight="1">
      <c r="A120" s="12">
        <v>10</v>
      </c>
      <c r="B120" s="12">
        <v>7</v>
      </c>
      <c r="C120" s="1" t="s">
        <v>188</v>
      </c>
      <c r="D120" s="44" t="s">
        <v>193</v>
      </c>
      <c r="E120" s="29" t="s">
        <v>44</v>
      </c>
      <c r="F120" s="29"/>
      <c r="G120" s="8">
        <v>7</v>
      </c>
      <c r="H120" s="8"/>
      <c r="I120" s="8">
        <v>18</v>
      </c>
      <c r="J120" s="29">
        <f t="shared" si="34"/>
        <v>20</v>
      </c>
      <c r="K120" s="8">
        <v>20</v>
      </c>
      <c r="L120" s="29">
        <f t="shared" si="34"/>
        <v>24</v>
      </c>
      <c r="M120" s="8">
        <v>24</v>
      </c>
      <c r="N120" s="29">
        <f t="shared" si="35"/>
        <v>28</v>
      </c>
      <c r="O120" s="8">
        <v>28</v>
      </c>
      <c r="P120" s="29">
        <f t="shared" si="36"/>
        <v>30</v>
      </c>
      <c r="Q120" s="8">
        <v>30</v>
      </c>
      <c r="R120" s="29">
        <f t="shared" si="37"/>
        <v>35</v>
      </c>
      <c r="S120" s="8">
        <v>35</v>
      </c>
      <c r="T120" s="29">
        <f t="shared" si="38"/>
        <v>40</v>
      </c>
      <c r="U120" s="8">
        <v>40</v>
      </c>
      <c r="V120" s="29">
        <f t="shared" si="39"/>
        <v>45</v>
      </c>
      <c r="W120" s="8">
        <v>45</v>
      </c>
      <c r="X120" s="29">
        <f t="shared" si="40"/>
        <v>50</v>
      </c>
      <c r="Y120" s="8">
        <v>50</v>
      </c>
    </row>
    <row r="121" spans="1:256" ht="61.5" customHeight="1">
      <c r="A121" s="12">
        <v>10</v>
      </c>
      <c r="B121" s="12">
        <v>8</v>
      </c>
      <c r="C121" s="1" t="s">
        <v>190</v>
      </c>
      <c r="D121" s="44" t="s">
        <v>224</v>
      </c>
      <c r="E121" s="29" t="s">
        <v>44</v>
      </c>
      <c r="F121" s="29"/>
      <c r="G121" s="8">
        <v>350</v>
      </c>
      <c r="H121" s="8"/>
      <c r="I121" s="8">
        <v>350</v>
      </c>
      <c r="J121" s="29">
        <f t="shared" si="34"/>
        <v>350</v>
      </c>
      <c r="K121" s="8">
        <v>350</v>
      </c>
      <c r="L121" s="29">
        <f t="shared" si="34"/>
        <v>350</v>
      </c>
      <c r="M121" s="8">
        <v>350</v>
      </c>
      <c r="N121" s="29">
        <f t="shared" si="35"/>
        <v>350</v>
      </c>
      <c r="O121" s="8">
        <v>350</v>
      </c>
      <c r="P121" s="29">
        <f t="shared" si="36"/>
        <v>350</v>
      </c>
      <c r="Q121" s="8">
        <v>350</v>
      </c>
      <c r="R121" s="29">
        <f t="shared" si="37"/>
        <v>350</v>
      </c>
      <c r="S121" s="8">
        <v>350</v>
      </c>
      <c r="T121" s="29">
        <f t="shared" si="38"/>
        <v>350</v>
      </c>
      <c r="U121" s="8">
        <v>350</v>
      </c>
      <c r="V121" s="29">
        <f t="shared" si="39"/>
        <v>350</v>
      </c>
      <c r="W121" s="8">
        <v>350</v>
      </c>
      <c r="X121" s="29">
        <f t="shared" si="40"/>
        <v>350</v>
      </c>
      <c r="Y121" s="8">
        <v>350</v>
      </c>
    </row>
    <row r="122" spans="1:256" ht="23.25" customHeight="1">
      <c r="A122" s="22">
        <v>10</v>
      </c>
      <c r="B122" s="24">
        <v>9</v>
      </c>
      <c r="C122" s="1" t="s">
        <v>192</v>
      </c>
      <c r="D122" s="44" t="s">
        <v>195</v>
      </c>
      <c r="E122" s="45" t="s">
        <v>44</v>
      </c>
      <c r="F122" s="45"/>
      <c r="G122" s="8"/>
      <c r="H122" s="8"/>
      <c r="I122" s="8">
        <v>6</v>
      </c>
      <c r="J122" s="29">
        <f t="shared" si="34"/>
        <v>8</v>
      </c>
      <c r="K122" s="8">
        <v>8</v>
      </c>
      <c r="L122" s="29">
        <f t="shared" si="34"/>
        <v>8</v>
      </c>
      <c r="M122" s="8">
        <v>8</v>
      </c>
      <c r="N122" s="29">
        <f t="shared" si="35"/>
        <v>9</v>
      </c>
      <c r="O122" s="8">
        <v>9</v>
      </c>
      <c r="P122" s="29">
        <f t="shared" si="36"/>
        <v>9</v>
      </c>
      <c r="Q122" s="8">
        <v>9</v>
      </c>
      <c r="R122" s="29">
        <f t="shared" si="37"/>
        <v>7</v>
      </c>
      <c r="S122" s="8">
        <v>7</v>
      </c>
      <c r="T122" s="29">
        <f t="shared" si="38"/>
        <v>8</v>
      </c>
      <c r="U122" s="8">
        <v>8</v>
      </c>
      <c r="V122" s="29">
        <f t="shared" si="39"/>
        <v>6</v>
      </c>
      <c r="W122" s="8">
        <v>6</v>
      </c>
      <c r="X122" s="29">
        <f t="shared" si="40"/>
        <v>9</v>
      </c>
      <c r="Y122" s="8">
        <v>9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</row>
    <row r="123" spans="1:256" ht="66.75" customHeight="1">
      <c r="A123" s="1" t="s">
        <v>270</v>
      </c>
      <c r="B123" s="44" t="s">
        <v>271</v>
      </c>
      <c r="C123" s="1" t="s">
        <v>270</v>
      </c>
      <c r="D123" s="44" t="s">
        <v>271</v>
      </c>
      <c r="E123" s="45" t="s">
        <v>272</v>
      </c>
      <c r="F123" s="45"/>
      <c r="G123" s="45"/>
      <c r="H123" s="45"/>
      <c r="I123" s="45"/>
      <c r="J123" s="29">
        <f t="shared" si="34"/>
        <v>5</v>
      </c>
      <c r="K123" s="45">
        <v>5</v>
      </c>
      <c r="L123" s="29">
        <f t="shared" si="34"/>
        <v>8</v>
      </c>
      <c r="M123" s="45">
        <v>8</v>
      </c>
      <c r="N123" s="29">
        <f t="shared" si="35"/>
        <v>10</v>
      </c>
      <c r="O123" s="45">
        <v>10</v>
      </c>
      <c r="P123" s="29">
        <f t="shared" si="36"/>
        <v>4</v>
      </c>
      <c r="Q123" s="45">
        <v>4</v>
      </c>
      <c r="R123" s="29">
        <f t="shared" si="37"/>
        <v>5</v>
      </c>
      <c r="S123" s="45">
        <v>5</v>
      </c>
      <c r="T123" s="45">
        <v>5</v>
      </c>
      <c r="U123" s="45">
        <v>5</v>
      </c>
      <c r="V123" s="45">
        <v>6</v>
      </c>
      <c r="W123" s="45">
        <v>6</v>
      </c>
      <c r="X123" s="45">
        <v>5</v>
      </c>
      <c r="Y123" s="45">
        <v>5</v>
      </c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10"/>
      <c r="AX123" s="45"/>
      <c r="AY123" s="111"/>
      <c r="AZ123" s="112"/>
      <c r="BA123" s="111"/>
      <c r="BB123" s="112"/>
      <c r="BC123" s="111"/>
      <c r="BD123" s="112"/>
      <c r="BE123" s="111"/>
      <c r="BF123" s="112"/>
      <c r="BG123" s="111"/>
      <c r="BH123" s="112"/>
      <c r="BI123" s="111"/>
      <c r="BJ123" s="112"/>
      <c r="BK123" s="111"/>
      <c r="BL123" s="112"/>
      <c r="BM123" s="111"/>
      <c r="BN123" s="112"/>
      <c r="BO123" s="111"/>
      <c r="BP123" s="112"/>
      <c r="BQ123" s="111"/>
      <c r="BR123" s="112"/>
      <c r="BS123" s="111"/>
      <c r="BT123" s="112"/>
      <c r="BU123" s="111"/>
      <c r="BV123" s="112"/>
      <c r="BW123" s="111"/>
      <c r="BX123" s="112"/>
      <c r="BY123" s="111"/>
      <c r="BZ123" s="112"/>
      <c r="CA123" s="111"/>
      <c r="CB123" s="112"/>
      <c r="CC123" s="111"/>
      <c r="CD123" s="112"/>
      <c r="CE123" s="111"/>
      <c r="CF123" s="112"/>
      <c r="CG123" s="111"/>
      <c r="CH123" s="112"/>
      <c r="CI123" s="111"/>
      <c r="CJ123" s="112"/>
      <c r="CK123" s="111"/>
      <c r="CL123" s="112"/>
      <c r="CM123" s="111"/>
      <c r="CN123" s="112"/>
      <c r="CO123" s="111"/>
      <c r="CP123" s="112"/>
      <c r="CQ123" s="111"/>
      <c r="CR123" s="112"/>
      <c r="CS123" s="111"/>
      <c r="CT123" s="112"/>
      <c r="CU123" s="111"/>
      <c r="CV123" s="112"/>
      <c r="CW123" s="111"/>
      <c r="CX123" s="112"/>
      <c r="CY123" s="111"/>
      <c r="CZ123" s="112"/>
      <c r="DA123" s="111"/>
      <c r="DB123" s="112"/>
      <c r="DC123" s="111"/>
      <c r="DD123" s="112"/>
      <c r="DE123" s="111"/>
      <c r="DF123" s="112"/>
      <c r="DG123" s="111"/>
      <c r="DH123" s="112"/>
      <c r="DI123" s="111"/>
      <c r="DJ123" s="112"/>
      <c r="DK123" s="111"/>
      <c r="DL123" s="112"/>
      <c r="DM123" s="111"/>
      <c r="DN123" s="112"/>
      <c r="DO123" s="111"/>
      <c r="DP123" s="112"/>
      <c r="DQ123" s="111"/>
      <c r="DR123" s="112"/>
      <c r="DS123" s="111"/>
      <c r="DT123" s="112"/>
      <c r="DU123" s="111"/>
      <c r="DV123" s="112"/>
      <c r="DW123" s="111"/>
      <c r="DX123" s="112"/>
      <c r="DY123" s="111"/>
      <c r="DZ123" s="112"/>
      <c r="EA123" s="111"/>
      <c r="EB123" s="112"/>
      <c r="EC123" s="111"/>
      <c r="ED123" s="112"/>
      <c r="EE123" s="111"/>
      <c r="EF123" s="112"/>
      <c r="EG123" s="111"/>
      <c r="EH123" s="112"/>
      <c r="EI123" s="111"/>
      <c r="EJ123" s="112"/>
      <c r="EK123" s="111"/>
      <c r="EL123" s="112"/>
      <c r="EM123" s="111"/>
      <c r="EN123" s="112"/>
      <c r="EO123" s="111"/>
      <c r="EP123" s="112"/>
      <c r="EQ123" s="111"/>
      <c r="ER123" s="112"/>
      <c r="ES123" s="111"/>
      <c r="ET123" s="112"/>
      <c r="EU123" s="111"/>
      <c r="EV123" s="112"/>
      <c r="EW123" s="111"/>
      <c r="EX123" s="112"/>
      <c r="EY123" s="111"/>
      <c r="EZ123" s="112"/>
      <c r="FA123" s="111"/>
      <c r="FB123" s="112"/>
      <c r="FC123" s="111"/>
      <c r="FD123" s="112"/>
      <c r="FE123" s="111"/>
      <c r="FF123" s="112"/>
      <c r="FG123" s="111"/>
      <c r="FH123" s="112"/>
      <c r="FI123" s="111"/>
      <c r="FJ123" s="112"/>
      <c r="FK123" s="111"/>
      <c r="FL123" s="112"/>
      <c r="FM123" s="111"/>
      <c r="FN123" s="112"/>
      <c r="FO123" s="111"/>
      <c r="FP123" s="112"/>
      <c r="FQ123" s="111"/>
      <c r="FR123" s="112"/>
      <c r="FS123" s="111"/>
      <c r="FT123" s="112"/>
      <c r="FU123" s="111"/>
      <c r="FV123" s="112"/>
      <c r="FW123" s="111"/>
      <c r="FX123" s="112"/>
      <c r="FY123" s="111"/>
      <c r="FZ123" s="112"/>
      <c r="GA123" s="111"/>
      <c r="GB123" s="112"/>
      <c r="GC123" s="111"/>
      <c r="GD123" s="112"/>
      <c r="GE123" s="111"/>
      <c r="GF123" s="112"/>
      <c r="GG123" s="111"/>
      <c r="GH123" s="112"/>
      <c r="GI123" s="111"/>
      <c r="GJ123" s="112"/>
      <c r="GK123" s="111"/>
      <c r="GL123" s="112"/>
      <c r="GM123" s="111"/>
      <c r="GN123" s="112"/>
      <c r="GO123" s="111"/>
      <c r="GP123" s="112"/>
      <c r="GQ123" s="111"/>
      <c r="GR123" s="112"/>
      <c r="GS123" s="111"/>
      <c r="GT123" s="112"/>
      <c r="GU123" s="111"/>
      <c r="GV123" s="112"/>
      <c r="GW123" s="111"/>
      <c r="GX123" s="112"/>
      <c r="GY123" s="111"/>
      <c r="GZ123" s="112"/>
      <c r="HA123" s="111"/>
      <c r="HB123" s="112"/>
      <c r="HC123" s="111"/>
      <c r="HD123" s="112"/>
      <c r="HE123" s="111"/>
      <c r="HF123" s="112"/>
      <c r="HG123" s="111"/>
      <c r="HH123" s="112"/>
      <c r="HI123" s="111"/>
      <c r="HJ123" s="112"/>
      <c r="HK123" s="111"/>
      <c r="HL123" s="112"/>
      <c r="HM123" s="111"/>
      <c r="HN123" s="112"/>
      <c r="HO123" s="111"/>
      <c r="HP123" s="112"/>
      <c r="HQ123" s="111"/>
      <c r="HR123" s="112"/>
      <c r="HS123" s="111"/>
      <c r="HT123" s="112"/>
      <c r="HU123" s="111"/>
      <c r="HV123" s="112"/>
      <c r="HW123" s="111"/>
      <c r="HX123" s="112"/>
      <c r="HY123" s="111"/>
      <c r="HZ123" s="112"/>
      <c r="IA123" s="111"/>
      <c r="IB123" s="112"/>
      <c r="IC123" s="111"/>
      <c r="ID123" s="112"/>
      <c r="IE123" s="111"/>
      <c r="IF123" s="112"/>
      <c r="IG123" s="111"/>
      <c r="IH123" s="112"/>
      <c r="II123" s="111"/>
      <c r="IJ123" s="112"/>
      <c r="IK123" s="111"/>
      <c r="IL123" s="112"/>
      <c r="IM123" s="111"/>
      <c r="IN123" s="112"/>
      <c r="IO123" s="111"/>
      <c r="IP123" s="112"/>
      <c r="IQ123" s="111"/>
      <c r="IR123" s="112"/>
      <c r="IS123" s="111"/>
      <c r="IT123" s="112"/>
      <c r="IU123" s="111"/>
      <c r="IV123" s="112"/>
    </row>
    <row r="124" spans="1:256" s="24" customFormat="1" ht="27.75" customHeight="1">
      <c r="A124" s="22"/>
      <c r="B124" s="23"/>
      <c r="C124" s="116" t="s">
        <v>196</v>
      </c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8"/>
    </row>
    <row r="125" spans="1:256" ht="25.5">
      <c r="A125" s="24">
        <v>11</v>
      </c>
      <c r="B125" s="24">
        <v>1</v>
      </c>
      <c r="C125" s="1" t="s">
        <v>197</v>
      </c>
      <c r="D125" s="44" t="s">
        <v>289</v>
      </c>
      <c r="E125" s="45" t="s">
        <v>199</v>
      </c>
      <c r="F125" s="45"/>
      <c r="G125" s="2">
        <v>100</v>
      </c>
      <c r="H125" s="2"/>
      <c r="I125" s="2">
        <v>100</v>
      </c>
      <c r="J125" s="2">
        <v>100</v>
      </c>
      <c r="K125" s="2">
        <v>100</v>
      </c>
      <c r="L125" s="2">
        <v>100</v>
      </c>
      <c r="M125" s="2">
        <v>100</v>
      </c>
      <c r="N125" s="2">
        <v>100</v>
      </c>
      <c r="O125" s="2">
        <v>100</v>
      </c>
      <c r="P125" s="2">
        <v>100</v>
      </c>
      <c r="Q125" s="2">
        <v>100</v>
      </c>
      <c r="R125" s="2">
        <v>100</v>
      </c>
      <c r="S125" s="2">
        <v>100</v>
      </c>
      <c r="T125" s="2">
        <v>100</v>
      </c>
      <c r="U125" s="2">
        <v>100</v>
      </c>
      <c r="V125" s="2">
        <v>100</v>
      </c>
      <c r="W125" s="2">
        <v>100</v>
      </c>
      <c r="X125" s="2">
        <v>100</v>
      </c>
      <c r="Y125" s="2">
        <v>100</v>
      </c>
    </row>
    <row r="127" spans="1:256">
      <c r="D127" s="115" t="s">
        <v>268</v>
      </c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9" spans="4:25" ht="12.75" customHeight="1">
      <c r="D129" s="119" t="s">
        <v>267</v>
      </c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</sheetData>
  <sheetProtection selectLockedCells="1" selectUnlockedCells="1"/>
  <mergeCells count="28">
    <mergeCell ref="D129:Y129"/>
    <mergeCell ref="C114:Y114"/>
    <mergeCell ref="D127:Y127"/>
    <mergeCell ref="C54:Y54"/>
    <mergeCell ref="C70:Y70"/>
    <mergeCell ref="C77:Y77"/>
    <mergeCell ref="C124:Y124"/>
    <mergeCell ref="C108:Y108"/>
    <mergeCell ref="C110:Y110"/>
    <mergeCell ref="C96:Y96"/>
    <mergeCell ref="C93:Y93"/>
    <mergeCell ref="D3:W4"/>
    <mergeCell ref="F6:G6"/>
    <mergeCell ref="X6:Y6"/>
    <mergeCell ref="C6:C7"/>
    <mergeCell ref="D6:D7"/>
    <mergeCell ref="E6:E7"/>
    <mergeCell ref="V6:W6"/>
    <mergeCell ref="C89:Y89"/>
    <mergeCell ref="P6:Q6"/>
    <mergeCell ref="R6:S6"/>
    <mergeCell ref="C9:Y9"/>
    <mergeCell ref="C27:Y27"/>
    <mergeCell ref="H6:I6"/>
    <mergeCell ref="J6:K6"/>
    <mergeCell ref="L6:M6"/>
    <mergeCell ref="N6:O6"/>
    <mergeCell ref="T6:U6"/>
  </mergeCells>
  <phoneticPr fontId="29" type="noConversion"/>
  <pageMargins left="0.19685039370078741" right="0.23622047244094491" top="0.6" bottom="0.15748031496062992" header="0.34" footer="0.51181102362204722"/>
  <pageSetup paperSize="9" scale="49" firstPageNumber="0" fitToHeight="0" orientation="landscape" horizontalDpi="300" verticalDpi="300" r:id="rId1"/>
  <headerFooter alignWithMargins="0"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85" zoomScaleNormal="85" workbookViewId="0">
      <selection activeCell="F14" sqref="F14"/>
    </sheetView>
  </sheetViews>
  <sheetFormatPr defaultRowHeight="12.75"/>
  <cols>
    <col min="1" max="1" width="35.7109375" customWidth="1"/>
    <col min="4" max="4" width="9" customWidth="1"/>
  </cols>
  <sheetData>
    <row r="1" spans="1:11" ht="13.5" thickBot="1">
      <c r="A1" s="87"/>
      <c r="B1" s="87">
        <v>2011</v>
      </c>
      <c r="C1" s="87">
        <v>2012</v>
      </c>
      <c r="D1" s="87">
        <v>2013</v>
      </c>
      <c r="E1" s="87">
        <v>2014</v>
      </c>
      <c r="F1" s="87">
        <v>2015</v>
      </c>
      <c r="G1" s="87">
        <v>2016</v>
      </c>
      <c r="H1" s="87">
        <v>2017</v>
      </c>
      <c r="I1" s="87">
        <v>2018</v>
      </c>
      <c r="J1" s="87">
        <v>2019</v>
      </c>
      <c r="K1" s="87">
        <v>2020</v>
      </c>
    </row>
    <row r="2" spans="1:11">
      <c r="A2" t="str">
        <f ca="1">'Таблица 13'!D10&amp;" +доп"</f>
        <v>Смертность от всех причин +доп</v>
      </c>
      <c r="B2">
        <f ca="1">'Таблица 13'!G10</f>
        <v>13.5</v>
      </c>
      <c r="C2">
        <f ca="1">'Таблица 13'!I10</f>
        <v>13.1</v>
      </c>
      <c r="D2">
        <f ca="1">'Таблица 13'!K10</f>
        <v>12.8</v>
      </c>
      <c r="E2">
        <f ca="1">'Таблица 13'!M10</f>
        <v>12.3</v>
      </c>
      <c r="F2">
        <f ca="1">'Таблица 13'!O10</f>
        <v>12</v>
      </c>
      <c r="G2">
        <f ca="1">'Таблица 13'!P10</f>
        <v>11.8</v>
      </c>
      <c r="H2">
        <f ca="1">'Таблица 13'!R10</f>
        <v>11.4</v>
      </c>
      <c r="I2">
        <f ca="1">'Таблица 13'!T10</f>
        <v>11</v>
      </c>
      <c r="J2">
        <f ca="1">'Таблица 13'!V10</f>
        <v>10.7</v>
      </c>
      <c r="K2">
        <f ca="1">'Таблица 13'!X10</f>
        <v>10.3</v>
      </c>
    </row>
    <row r="3" spans="1:11" ht="13.5" thickBot="1">
      <c r="A3" s="87" t="str">
        <f ca="1">'Таблица 13'!D10&amp;" Минфин"</f>
        <v>Смертность от всех причин Минфин</v>
      </c>
      <c r="B3" s="87">
        <f ca="1">'Таблица 13'!G10</f>
        <v>13.5</v>
      </c>
      <c r="C3" s="87">
        <f ca="1">'Таблица 13'!I10</f>
        <v>13.1</v>
      </c>
      <c r="D3" s="87">
        <f ca="1">'Таблица 13'!K10</f>
        <v>12.8</v>
      </c>
      <c r="E3" s="87">
        <f ca="1">'Таблица 13'!M10</f>
        <v>12.3</v>
      </c>
      <c r="F3" s="87">
        <f ca="1">'Таблица 13'!O10</f>
        <v>12</v>
      </c>
      <c r="G3" s="87">
        <f ca="1">'Таблица 13'!Q10</f>
        <v>11.9</v>
      </c>
      <c r="H3" s="87">
        <f ca="1">'Таблица 13'!S10</f>
        <v>11.6</v>
      </c>
      <c r="I3" s="87">
        <f ca="1">'Таблица 13'!U10</f>
        <v>11.5</v>
      </c>
      <c r="J3" s="87">
        <f ca="1">'Таблица 13'!W10</f>
        <v>11.5</v>
      </c>
      <c r="K3" s="87">
        <f ca="1">'Таблица 13'!Y10</f>
        <v>11.4</v>
      </c>
    </row>
    <row r="4" spans="1:11">
      <c r="A4" t="str">
        <f ca="1">'Таблица 13'!D11&amp;" +Минфин"</f>
        <v>Материнская смертность +Минфин</v>
      </c>
      <c r="B4">
        <f ca="1">'Таблица 13'!G11</f>
        <v>16.2</v>
      </c>
      <c r="C4">
        <f ca="1">'Таблица 13'!I11</f>
        <v>16.2</v>
      </c>
      <c r="D4">
        <f ca="1">'Таблица 13'!K11</f>
        <v>16.100000000000001</v>
      </c>
      <c r="E4">
        <f ca="1">'Таблица 13'!M11</f>
        <v>16.100000000000001</v>
      </c>
      <c r="F4">
        <f ca="1">'Таблица 13'!O11</f>
        <v>16</v>
      </c>
      <c r="G4">
        <f ca="1">'Таблица 13'!P11</f>
        <v>15.9</v>
      </c>
      <c r="H4">
        <f ca="1">'Таблица 13'!R11</f>
        <v>15.8</v>
      </c>
      <c r="I4">
        <f ca="1">'Таблица 13'!T11</f>
        <v>15.7</v>
      </c>
      <c r="J4">
        <f ca="1">'Таблица 13'!V11</f>
        <v>15.6</v>
      </c>
      <c r="K4">
        <f ca="1">'Таблица 13'!X11</f>
        <v>15.5</v>
      </c>
    </row>
    <row r="5" spans="1:11" ht="13.5" thickBot="1">
      <c r="A5" s="87" t="str">
        <f ca="1">'Таблица 13'!D11&amp;" +доп"</f>
        <v>Материнская смертность +доп</v>
      </c>
      <c r="B5" s="87">
        <f ca="1">'Таблица 13'!G11</f>
        <v>16.2</v>
      </c>
      <c r="C5" s="87">
        <f ca="1">'Таблица 13'!I11</f>
        <v>16.2</v>
      </c>
      <c r="D5" s="87">
        <f ca="1">'Таблица 13'!K11</f>
        <v>16.100000000000001</v>
      </c>
      <c r="E5" s="87">
        <f ca="1">'Таблица 13'!M11</f>
        <v>16.100000000000001</v>
      </c>
      <c r="F5" s="87">
        <f ca="1">'Таблица 13'!O11</f>
        <v>16</v>
      </c>
      <c r="G5" s="87">
        <f ca="1">'Таблица 13'!Q11</f>
        <v>16</v>
      </c>
      <c r="H5" s="87">
        <f ca="1">'Таблица 13'!S11</f>
        <v>16</v>
      </c>
      <c r="I5" s="87">
        <f ca="1">'Таблица 13'!U11</f>
        <v>15.9</v>
      </c>
      <c r="J5" s="87">
        <f ca="1">'Таблица 13'!W11</f>
        <v>15.9</v>
      </c>
      <c r="K5" s="87">
        <f ca="1">'Таблица 13'!Y11</f>
        <v>15.8</v>
      </c>
    </row>
    <row r="6" spans="1:11">
      <c r="A6" t="str">
        <f ca="1">'Таблица 13'!D12&amp;" +доп"</f>
        <v>Младенческая смертность +доп</v>
      </c>
      <c r="B6">
        <f ca="1">'Таблица 13'!G12</f>
        <v>7.4</v>
      </c>
      <c r="C6">
        <f ca="1">'Таблица 13'!I12</f>
        <v>8.6</v>
      </c>
      <c r="D6">
        <f ca="1">'Таблица 13'!K12</f>
        <v>8.1999999999999993</v>
      </c>
      <c r="E6">
        <f ca="1">'Таблица 13'!M12</f>
        <v>8.1</v>
      </c>
      <c r="F6">
        <f ca="1">'Таблица 13'!O12</f>
        <v>8.1</v>
      </c>
      <c r="G6">
        <f ca="1">'Таблица 13'!P12</f>
        <v>7.8</v>
      </c>
      <c r="H6">
        <f ca="1">'Таблица 13'!R12</f>
        <v>7.5</v>
      </c>
      <c r="I6">
        <f ca="1">'Таблица 13'!T12</f>
        <v>7.5</v>
      </c>
      <c r="J6">
        <f ca="1">'Таблица 13'!V12</f>
        <v>7</v>
      </c>
      <c r="K6">
        <f ca="1">'Таблица 13'!X12</f>
        <v>6.4</v>
      </c>
    </row>
    <row r="7" spans="1:11" ht="13.5" thickBot="1">
      <c r="A7" s="87" t="str">
        <f ca="1">'Таблица 13'!D12&amp;" Минфин"</f>
        <v>Младенческая смертность Минфин</v>
      </c>
      <c r="B7" s="87">
        <f ca="1">'Таблица 13'!G12</f>
        <v>7.4</v>
      </c>
      <c r="C7" s="87">
        <f ca="1">'Таблица 13'!I12</f>
        <v>8.6</v>
      </c>
      <c r="D7" s="87">
        <f ca="1">'Таблица 13'!K12</f>
        <v>8.1999999999999993</v>
      </c>
      <c r="E7" s="87">
        <f ca="1">'Таблица 13'!M12</f>
        <v>8.1</v>
      </c>
      <c r="F7" s="87">
        <f ca="1">'Таблица 13'!O12</f>
        <v>8.1</v>
      </c>
      <c r="G7" s="87">
        <f ca="1">'Таблица 13'!Q12</f>
        <v>8</v>
      </c>
      <c r="H7" s="87">
        <f ca="1">'Таблица 13'!S12</f>
        <v>7.9</v>
      </c>
      <c r="I7" s="87">
        <f ca="1">'Таблица 13'!U12</f>
        <v>7.9</v>
      </c>
      <c r="J7" s="87">
        <f ca="1">'Таблица 13'!W12</f>
        <v>7.8</v>
      </c>
      <c r="K7" s="87">
        <f ca="1">'Таблица 13'!Y12</f>
        <v>7.7</v>
      </c>
    </row>
    <row r="8" spans="1:11">
      <c r="A8" t="str">
        <f ca="1">'Таблица 13'!D13&amp;" +Доп"</f>
        <v>Смертность от болезней системы кровообращения +Доп</v>
      </c>
      <c r="B8">
        <f ca="1">'Таблица 13'!G13</f>
        <v>753</v>
      </c>
      <c r="C8">
        <f ca="1">'Таблица 13'!I13</f>
        <v>727.36247957726914</v>
      </c>
      <c r="D8">
        <f ca="1">'Таблица 13'!K13</f>
        <v>702.59784421884899</v>
      </c>
      <c r="E8">
        <f ca="1">'Таблица 13'!M13</f>
        <v>678.67637465692678</v>
      </c>
      <c r="F8">
        <f ca="1">'Таблица 13'!O13</f>
        <v>655.56936348070917</v>
      </c>
      <c r="G8">
        <f ca="1">'Таблица 13'!P13</f>
        <v>633.24908068555203</v>
      </c>
      <c r="H8">
        <f ca="1">'Таблица 13'!R13</f>
        <v>611.68874039504556</v>
      </c>
      <c r="I8">
        <f ca="1">'Таблица 13'!T13</f>
        <v>590.86246871611797</v>
      </c>
      <c r="J8">
        <f ca="1">'Таблица 13'!V13</f>
        <v>570.79999999999995</v>
      </c>
      <c r="K8">
        <f ca="1">'Таблица 13'!X13</f>
        <v>551.4</v>
      </c>
    </row>
    <row r="9" spans="1:11" ht="13.5" thickBot="1">
      <c r="A9" s="87" t="str">
        <f ca="1">'Таблица 13'!D13&amp;" Минфин"</f>
        <v>Смертность от болезней системы кровообращения Минфин</v>
      </c>
      <c r="B9" s="87">
        <f ca="1">'Таблица 13'!G13</f>
        <v>753</v>
      </c>
      <c r="C9" s="87">
        <f ca="1">'Таблица 13'!I13</f>
        <v>727.36247957726914</v>
      </c>
      <c r="D9" s="87">
        <f ca="1">'Таблица 13'!K13</f>
        <v>702.59784421884899</v>
      </c>
      <c r="E9" s="87">
        <f ca="1">'Таблица 13'!M13</f>
        <v>678.67637465692678</v>
      </c>
      <c r="F9" s="87">
        <f ca="1">'Таблица 13'!O13</f>
        <v>655.56936348070917</v>
      </c>
      <c r="G9" s="87">
        <f ca="1">'Таблица 13'!Q13</f>
        <v>649</v>
      </c>
      <c r="H9" s="87">
        <f ca="1">'Таблица 13'!S13</f>
        <v>643</v>
      </c>
      <c r="I9" s="87">
        <f ca="1">'Таблица 13'!U13</f>
        <v>638</v>
      </c>
      <c r="J9" s="87">
        <f ca="1">'Таблица 13'!W13</f>
        <v>630</v>
      </c>
      <c r="K9" s="87">
        <f ca="1">'Таблица 13'!Y13</f>
        <v>626</v>
      </c>
    </row>
    <row r="10" spans="1:11">
      <c r="A10" t="str">
        <f ca="1">'Таблица 13'!D14&amp;" +Доп"</f>
        <v>Смертность от дорожно-транспортных происшествий +Доп</v>
      </c>
      <c r="B10">
        <f ca="1">'Таблица 13'!G14</f>
        <v>13.5</v>
      </c>
      <c r="C10">
        <f ca="1">'Таблица 13'!I14</f>
        <v>12.7</v>
      </c>
      <c r="D10">
        <f ca="1">'Таблица 13'!K14</f>
        <v>12.3</v>
      </c>
      <c r="E10">
        <f ca="1">'Таблица 13'!M14</f>
        <v>12</v>
      </c>
      <c r="F10">
        <f ca="1">'Таблица 13'!O14</f>
        <v>11.6</v>
      </c>
      <c r="G10">
        <f ca="1">'Таблица 13'!P14</f>
        <v>11.2</v>
      </c>
      <c r="H10">
        <f ca="1">'Таблица 13'!R14</f>
        <v>10.6</v>
      </c>
      <c r="I10">
        <f ca="1">'Таблица 13'!T14</f>
        <v>10.6</v>
      </c>
      <c r="J10">
        <f ca="1">'Таблица 13'!V14</f>
        <v>10.4</v>
      </c>
      <c r="K10">
        <f ca="1">'Таблица 13'!X14</f>
        <v>10</v>
      </c>
    </row>
    <row r="11" spans="1:11" ht="13.5" thickBot="1">
      <c r="A11" s="87" t="str">
        <f ca="1">'Таблица 13'!D14&amp;" Минфин"</f>
        <v>Смертность от дорожно-транспортных происшествий Минфин</v>
      </c>
      <c r="B11" s="87">
        <f ca="1">'Таблица 13'!G14</f>
        <v>13.5</v>
      </c>
      <c r="C11" s="87">
        <f ca="1">'Таблица 13'!I14</f>
        <v>12.7</v>
      </c>
      <c r="D11" s="87">
        <f ca="1">'Таблица 13'!K14</f>
        <v>12.3</v>
      </c>
      <c r="E11" s="87">
        <f ca="1">'Таблица 13'!M14</f>
        <v>12</v>
      </c>
      <c r="F11" s="87">
        <f ca="1">'Таблица 13'!O14</f>
        <v>11.6</v>
      </c>
      <c r="G11" s="87">
        <f ca="1">'Таблица 13'!Q14</f>
        <v>11.4</v>
      </c>
      <c r="H11" s="87">
        <f ca="1">'Таблица 13'!S14</f>
        <v>11.4</v>
      </c>
      <c r="I11" s="87">
        <f ca="1">'Таблица 13'!U14</f>
        <v>11.3</v>
      </c>
      <c r="J11" s="87">
        <f ca="1">'Таблица 13'!W14</f>
        <v>11.3</v>
      </c>
      <c r="K11" s="87">
        <f ca="1">'Таблица 13'!Y14</f>
        <v>11.2</v>
      </c>
    </row>
    <row r="12" spans="1:11">
      <c r="A12" t="str">
        <f ca="1">'Таблица 13'!D15&amp;" +Доп"</f>
        <v>Смертность от новообразований (в  том числе от злокачественных)    +Доп</v>
      </c>
      <c r="B12">
        <f ca="1">'Таблица 13'!G15</f>
        <v>204.6</v>
      </c>
      <c r="C12">
        <f ca="1">'Таблица 13'!I15</f>
        <v>201.1</v>
      </c>
      <c r="D12">
        <f ca="1">'Таблица 13'!K15</f>
        <v>201.2</v>
      </c>
      <c r="E12">
        <f ca="1">'Таблица 13'!M15</f>
        <v>198.6</v>
      </c>
      <c r="F12">
        <f ca="1">'Таблица 13'!O15</f>
        <v>196.6</v>
      </c>
      <c r="G12">
        <f ca="1">'Таблица 13'!P15</f>
        <v>194.6</v>
      </c>
      <c r="H12">
        <f ca="1">'Таблица 13'!R15</f>
        <v>192.6</v>
      </c>
      <c r="I12">
        <f ca="1">'Таблица 13'!T15</f>
        <v>192.6</v>
      </c>
      <c r="J12">
        <f ca="1">'Таблица 13'!V15</f>
        <v>191.2</v>
      </c>
      <c r="K12">
        <f ca="1">'Таблица 13'!X15</f>
        <v>191</v>
      </c>
    </row>
    <row r="13" spans="1:11" ht="13.5" thickBot="1">
      <c r="A13" s="87" t="str">
        <f ca="1">'Таблица 13'!D15&amp;" Минфин"</f>
        <v>Смертность от новообразований (в  том числе от злокачественных)    Минфин</v>
      </c>
      <c r="B13" s="87">
        <f ca="1">'Таблица 13'!G15</f>
        <v>204.6</v>
      </c>
      <c r="C13" s="87">
        <f ca="1">'Таблица 13'!I15</f>
        <v>201.1</v>
      </c>
      <c r="D13" s="87">
        <f ca="1">'Таблица 13'!K15</f>
        <v>201.2</v>
      </c>
      <c r="E13" s="87">
        <f ca="1">'Таблица 13'!M15</f>
        <v>198.6</v>
      </c>
      <c r="F13" s="87">
        <f ca="1">'Таблица 13'!O15</f>
        <v>196.6</v>
      </c>
      <c r="G13" s="87">
        <f ca="1">'Таблица 13'!Q15</f>
        <v>196.4</v>
      </c>
      <c r="H13" s="87">
        <f ca="1">'Таблица 13'!S15</f>
        <v>196.3</v>
      </c>
      <c r="I13" s="87">
        <f ca="1">'Таблица 13'!U15</f>
        <v>196</v>
      </c>
      <c r="J13" s="87">
        <f ca="1">'Таблица 13'!W15</f>
        <v>195.9</v>
      </c>
      <c r="K13" s="87">
        <f ca="1">'Таблица 13'!Y15</f>
        <v>195.8</v>
      </c>
    </row>
    <row r="14" spans="1:11">
      <c r="A14" t="str">
        <f ca="1">'Таблица 13'!D26&amp;" +Доп"</f>
        <v>Ожидаемая продолжительность жизни при рождении +Доп</v>
      </c>
      <c r="B14" s="88">
        <f ca="1">'Таблица 13'!G26</f>
        <v>70.3</v>
      </c>
      <c r="C14" s="88">
        <f ca="1">'Таблица 13'!I26</f>
        <v>70.900000000000006</v>
      </c>
      <c r="D14" s="88">
        <f ca="1">'Таблица 13'!K26</f>
        <v>71.599999999999994</v>
      </c>
      <c r="E14" s="88">
        <f ca="1">'Таблица 13'!M26</f>
        <v>72.2</v>
      </c>
      <c r="F14" s="88">
        <f ca="1">'Таблица 13'!O26</f>
        <v>72.7</v>
      </c>
      <c r="G14" s="88">
        <f ca="1">'Таблица 13'!P26</f>
        <v>73.3</v>
      </c>
      <c r="H14" s="88">
        <f ca="1">'Таблица 13'!R26</f>
        <v>74</v>
      </c>
      <c r="I14" s="88">
        <f ca="1">'Таблица 13'!T26</f>
        <v>74.099999999999994</v>
      </c>
      <c r="J14" s="88">
        <f ca="1">'Таблица 13'!V26</f>
        <v>74.8</v>
      </c>
      <c r="K14" s="88">
        <f ca="1">'Таблица 13'!X26</f>
        <v>75.5</v>
      </c>
    </row>
    <row r="15" spans="1:11" ht="13.5" thickBot="1">
      <c r="A15" s="87" t="str">
        <f ca="1">'Таблица 13'!D26&amp;" Минфин"</f>
        <v>Ожидаемая продолжительность жизни при рождении Минфин</v>
      </c>
      <c r="B15" s="89">
        <f ca="1">'Таблица 13'!G26</f>
        <v>70.3</v>
      </c>
      <c r="C15" s="89">
        <f ca="1">'Таблица 13'!I26</f>
        <v>70.900000000000006</v>
      </c>
      <c r="D15" s="89">
        <f ca="1">'Таблица 13'!K26</f>
        <v>71.599999999999994</v>
      </c>
      <c r="E15" s="89">
        <f ca="1">'Таблица 13'!M26</f>
        <v>72.2</v>
      </c>
      <c r="F15" s="89">
        <f ca="1">'Таблица 13'!O26</f>
        <v>72.7</v>
      </c>
      <c r="G15" s="89">
        <f ca="1">'Таблица 13'!Q26</f>
        <v>72.900000000000006</v>
      </c>
      <c r="H15" s="89">
        <f ca="1">'Таблица 13'!S26</f>
        <v>73.3</v>
      </c>
      <c r="I15" s="89">
        <f ca="1">'Таблица 13'!U26</f>
        <v>73.2</v>
      </c>
      <c r="J15" s="89">
        <f ca="1">'Таблица 13'!W26</f>
        <v>73.2</v>
      </c>
      <c r="K15" s="89">
        <f ca="1">'Таблица 13'!Y26</f>
        <v>73.2</v>
      </c>
    </row>
  </sheetData>
  <phoneticPr fontId="2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 Чистовик</vt:lpstr>
      <vt:lpstr>Таблица 13</vt:lpstr>
      <vt:lpstr>Графики</vt:lpstr>
      <vt:lpstr>'Таблица 1 Чистовик'!Заголовки_для_печати</vt:lpstr>
      <vt:lpstr>'Таблица 13'!Заголовки_для_печати</vt:lpstr>
      <vt:lpstr>'Таблица 1 Чистовик'!Область_печати</vt:lpstr>
      <vt:lpstr>'Таблица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</dc:creator>
  <cp:lastModifiedBy>GoryavinaUN</cp:lastModifiedBy>
  <cp:lastPrinted>2012-10-10T09:36:16Z</cp:lastPrinted>
  <dcterms:created xsi:type="dcterms:W3CDTF">2012-08-30T08:49:42Z</dcterms:created>
  <dcterms:modified xsi:type="dcterms:W3CDTF">2012-10-23T13:33:22Z</dcterms:modified>
</cp:coreProperties>
</file>