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  <sheet name="Лист1" sheetId="2" r:id="rId2"/>
    <sheet name="Лист2" sheetId="3" r:id="rId3"/>
    <sheet name="Лист4" sheetId="4" r:id="rId4"/>
  </sheets>
  <definedNames>
    <definedName name="_xlnm.Print_Titles" localSheetId="0">'Лист3'!$16:$18</definedName>
    <definedName name="_xlnm.Print_Area" localSheetId="0">'Лист3'!$A$1:$G$40</definedName>
  </definedNames>
  <calcPr fullCalcOnLoad="1"/>
</workbook>
</file>

<file path=xl/sharedStrings.xml><?xml version="1.0" encoding="utf-8"?>
<sst xmlns="http://schemas.openxmlformats.org/spreadsheetml/2006/main" count="54" uniqueCount="45">
  <si>
    <t>Всего 
(тыс. рублей)</t>
  </si>
  <si>
    <t>Общий (предельный) объем бюджетных инвестиций за счет средств федерального бюджета (в ценах соответствующих лет реализации инвестиционного проекта)</t>
  </si>
  <si>
    <t>2011 год</t>
  </si>
  <si>
    <t>Общий (предельный) объем бюджетных инвестиций за счет средств федерального бюджета (в ценах соответствующих лет реализации инвестиционного проекта) – всего</t>
  </si>
  <si>
    <t xml:space="preserve">Главный распорядитель бюджетных средств - Министерство здравоохранения и социального равзития Российской Федерации </t>
  </si>
  <si>
    <t>Наименование объекта</t>
  </si>
  <si>
    <t>Мощ-
ность</t>
  </si>
  <si>
    <t>Срок ввода в эксплуата-
цию</t>
  </si>
  <si>
    <t>Из них по годам реализации</t>
  </si>
  <si>
    <t>из них:</t>
  </si>
  <si>
    <t>проектные и изыскательские работы</t>
  </si>
  <si>
    <t>смр</t>
  </si>
  <si>
    <t>обор</t>
  </si>
  <si>
    <t>прочие</t>
  </si>
  <si>
    <t>итог</t>
  </si>
  <si>
    <t>итого</t>
  </si>
  <si>
    <t>смета в ценах 2010 года</t>
  </si>
  <si>
    <t>в ценах соответствующих лет</t>
  </si>
  <si>
    <t>предусмотрено заданием на проектирование</t>
  </si>
  <si>
    <t>С НДС</t>
  </si>
  <si>
    <t>Без НДС</t>
  </si>
  <si>
    <t>Строительство крытой арены  государственного образовательного учреждения высшего профессионального образования «Оренбургская государственная медицинская академия» Министерства здравоохранения и социального развития Российской Федерации</t>
  </si>
  <si>
    <t>2012 год</t>
  </si>
  <si>
    <t>2013 год</t>
  </si>
  <si>
    <t>2013</t>
  </si>
  <si>
    <t>Государственный заказчик, застройщик - государственное бюджетное образовательное учреждение высшего профессионального образования «Оренбургская государственная медицинская академия» Министерства здравоохранения и социального развития Российской Федерации, г. Оренбург</t>
  </si>
  <si>
    <t>3. Приложение к приказу изложить в следующей редакции:</t>
  </si>
  <si>
    <t>Приложение 
к приказу Министерства здравоохранения и социального развития Российской Федерации 
от «___»_______________ 20   г. №______</t>
  </si>
  <si>
    <t xml:space="preserve">1. В названии и пункте 1 приказа: </t>
  </si>
  <si>
    <t>2. В пункте 1 приказа слова «в 2011 году» заменить словами «в 2011-2013 годах».</t>
  </si>
  <si>
    <t>Дефляторы</t>
  </si>
  <si>
    <t>соотв лет</t>
  </si>
  <si>
    <t>смета</t>
  </si>
  <si>
    <t>4,96</t>
  </si>
  <si>
    <t>223 000,0*</t>
  </si>
  <si>
    <t xml:space="preserve"> </t>
  </si>
  <si>
    <t>"Крытая арена" г. Оренбург, пер. Дмитриевский, 7</t>
  </si>
  <si>
    <t>слова «государственного образовательного учреждения» заменить словами «государственного бюджетного образовательного учреждения».</t>
  </si>
  <si>
    <t>Изменения, вносимые в приказ Министерства здравоохранения и социального развития Российской Федерации от 20 мая 2011 г. № 410 «Об осуществлении бюджетных инвестиций из федерального бюджета в проектирование и строительство крытой арены (1-й этап) государственного образовательного учреждения высшего профессионального образования «Оренбургская государственная медицинская академия» Министерства здравоохранения и социального развития Российской Федерации»</t>
  </si>
  <si>
    <t>«Приложение 
к приказу Министерства здравоохранения и социального развития Российской Федерации 
от 20 мая 2011 г. № 410</t>
  </si>
  <si>
    <t>Общая площадь, тыс. кв. м</t>
  </si>
  <si>
    <t>слова «крытой арены (1-й этап)» заменить словами «объекта капитального строительства «Крытая арена» г. Оренбург, пер. Дмитриевский, 7»;</t>
  </si>
  <si>
    <t>Распределение бюджетных инвестиций, осуществляемых за счет средств федерального бюджета, в проектирование и строительство объекта капитального строительства «Крытая арена» г. Оренбург, пер. Дмитриевский, 7 государственного бюджетного образовательного учреждения высшего профессионального образования «Оренбургская государственная медицинская академия» Министерства здравоохранения и социального развития Российской Федерации, не включенного в долгосрочные (федеральные) целевые программы</t>
  </si>
  <si>
    <t>* Общий (предельный) объем бюджетных инвестиций за счет средств федерального бюджета определен согласно задания на проектирование.».</t>
  </si>
  <si>
    <t>Сметная стоимость объекта  капитального строительства в ценах IV квартала 2010 года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</si>
</sst>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[$-FC19]d\ mmmm\ yyyy\ &quot;г.&quot;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00"/>
    <numFmt numFmtId="188" formatCode="000.0"/>
    <numFmt numFmtId="189" formatCode="0.0%"/>
    <numFmt numFmtId="190" formatCode="0.0000"/>
    <numFmt numFmtId="191" formatCode="0.000"/>
  </numFmts>
  <fonts count="42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4"/>
      <name val="Times New Roman"/>
      <family val="1"/>
    </font>
    <font>
      <sz val="14"/>
      <color indexed="10"/>
      <name val="Times New Roman"/>
      <family val="1"/>
    </font>
    <font>
      <b/>
      <u val="single"/>
      <sz val="14"/>
      <name val="Times New Roman"/>
      <family val="1"/>
    </font>
    <font>
      <sz val="10"/>
      <color indexed="10"/>
      <name val="Times New Roman"/>
      <family val="1"/>
    </font>
    <font>
      <b/>
      <sz val="14"/>
      <color indexed="10"/>
      <name val="Times New Roman"/>
      <family val="1"/>
    </font>
    <font>
      <vertAlign val="superscript"/>
      <sz val="18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sz val="14"/>
      <color indexed="9"/>
      <name val="Times New Roman"/>
      <family val="1"/>
    </font>
    <font>
      <sz val="14"/>
      <name val="Times New Roman CYR"/>
      <family val="0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name val="Times New Roman"/>
      <family val="1"/>
    </font>
    <font>
      <sz val="14"/>
      <name val="Arial"/>
      <family val="2"/>
    </font>
    <font>
      <b/>
      <sz val="13"/>
      <name val="Times New Roman CYR"/>
      <family val="0"/>
    </font>
    <font>
      <b/>
      <i/>
      <sz val="11"/>
      <color indexed="8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1" borderId="7" applyNumberFormat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36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4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182" fontId="6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 indent="2"/>
    </xf>
    <xf numFmtId="182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 indent="2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4" fontId="2" fillId="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" fontId="8" fillId="0" borderId="11" xfId="0" applyNumberFormat="1" applyFont="1" applyFill="1" applyBorder="1" applyAlignment="1">
      <alignment horizontal="center" vertical="center"/>
    </xf>
    <xf numFmtId="182" fontId="2" fillId="0" borderId="0" xfId="0" applyNumberFormat="1" applyFont="1" applyFill="1" applyBorder="1" applyAlignment="1">
      <alignment/>
    </xf>
    <xf numFmtId="182" fontId="11" fillId="0" borderId="0" xfId="0" applyNumberFormat="1" applyFont="1" applyFill="1" applyBorder="1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>
      <alignment horizontal="left" wrapText="1" indent="2"/>
    </xf>
    <xf numFmtId="49" fontId="12" fillId="0" borderId="0" xfId="0" applyNumberFormat="1" applyFont="1" applyFill="1" applyBorder="1" applyAlignment="1">
      <alignment horizontal="center" vertical="center"/>
    </xf>
    <xf numFmtId="182" fontId="8" fillId="0" borderId="0" xfId="0" applyNumberFormat="1" applyFont="1" applyFill="1" applyBorder="1" applyAlignment="1">
      <alignment/>
    </xf>
    <xf numFmtId="182" fontId="13" fillId="0" borderId="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/>
    </xf>
    <xf numFmtId="49" fontId="14" fillId="0" borderId="0" xfId="0" applyNumberFormat="1" applyFont="1" applyFill="1" applyBorder="1" applyAlignment="1">
      <alignment horizontal="center" wrapText="1"/>
    </xf>
    <xf numFmtId="18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5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/>
    </xf>
    <xf numFmtId="182" fontId="15" fillId="0" borderId="10" xfId="0" applyNumberFormat="1" applyFont="1" applyBorder="1" applyAlignment="1">
      <alignment/>
    </xf>
    <xf numFmtId="182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189" fontId="0" fillId="0" borderId="0" xfId="59" applyNumberFormat="1" applyFont="1" applyAlignment="1">
      <alignment/>
    </xf>
    <xf numFmtId="0" fontId="17" fillId="0" borderId="0" xfId="0" applyFont="1" applyFill="1" applyBorder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4" fillId="0" borderId="0" xfId="0" applyNumberFormat="1" applyFont="1" applyFill="1" applyBorder="1" applyAlignment="1">
      <alignment wrapText="1"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20" fillId="0" borderId="10" xfId="0" applyFont="1" applyFill="1" applyBorder="1" applyAlignment="1">
      <alignment/>
    </xf>
    <xf numFmtId="0" fontId="4" fillId="0" borderId="0" xfId="0" applyFont="1" applyAlignment="1">
      <alignment/>
    </xf>
    <xf numFmtId="0" fontId="23" fillId="0" borderId="0" xfId="54">
      <alignment/>
      <protection/>
    </xf>
    <xf numFmtId="180" fontId="23" fillId="0" borderId="0" xfId="54" applyNumberFormat="1">
      <alignment/>
      <protection/>
    </xf>
    <xf numFmtId="0" fontId="21" fillId="25" borderId="15" xfId="54" applyFont="1" applyFill="1" applyBorder="1" applyAlignment="1">
      <alignment horizontal="center" vertical="top" wrapText="1"/>
      <protection/>
    </xf>
    <xf numFmtId="0" fontId="21" fillId="25" borderId="16" xfId="54" applyFont="1" applyFill="1" applyBorder="1" applyAlignment="1">
      <alignment horizontal="center" vertical="top" wrapText="1"/>
      <protection/>
    </xf>
    <xf numFmtId="182" fontId="15" fillId="0" borderId="10" xfId="53" applyNumberFormat="1" applyFont="1" applyBorder="1">
      <alignment/>
      <protection/>
    </xf>
    <xf numFmtId="0" fontId="4" fillId="0" borderId="0" xfId="0" applyFont="1" applyFill="1" applyBorder="1" applyAlignment="1">
      <alignment vertical="center" wrapText="1"/>
    </xf>
    <xf numFmtId="0" fontId="19" fillId="0" borderId="0" xfId="0" applyFont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 indent="2"/>
    </xf>
    <xf numFmtId="0" fontId="4" fillId="0" borderId="0" xfId="0" applyFont="1" applyAlignment="1">
      <alignment horizontal="left" vertical="center" wrapText="1" indent="2"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1" fillId="0" borderId="0" xfId="0" applyFont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1"/>
  <sheetViews>
    <sheetView tabSelected="1" view="pageBreakPreview" zoomScaleNormal="90" zoomScaleSheetLayoutView="100" zoomScalePageLayoutView="0" workbookViewId="0" topLeftCell="A23">
      <selection activeCell="A32" sqref="A32"/>
    </sheetView>
  </sheetViews>
  <sheetFormatPr defaultColWidth="9.140625" defaultRowHeight="12.75"/>
  <cols>
    <col min="1" max="1" width="91.00390625" style="1" customWidth="1"/>
    <col min="2" max="2" width="9.8515625" style="1" customWidth="1"/>
    <col min="3" max="3" width="12.8515625" style="23" customWidth="1"/>
    <col min="4" max="4" width="24.57421875" style="1" customWidth="1"/>
    <col min="5" max="5" width="22.57421875" style="16" customWidth="1"/>
    <col min="6" max="6" width="17.140625" style="1" customWidth="1"/>
    <col min="7" max="7" width="15.140625" style="1" customWidth="1"/>
    <col min="8" max="8" width="3.28125" style="1" customWidth="1"/>
    <col min="9" max="16384" width="9.140625" style="1" customWidth="1"/>
  </cols>
  <sheetData>
    <row r="1" spans="2:9" ht="87.75" customHeight="1">
      <c r="B1" s="2"/>
      <c r="C1" s="2"/>
      <c r="D1" s="58"/>
      <c r="E1" s="70" t="s">
        <v>27</v>
      </c>
      <c r="F1" s="70"/>
      <c r="G1" s="70"/>
      <c r="H1" s="57"/>
      <c r="I1" s="57"/>
    </row>
    <row r="2" spans="1:9" ht="83.25" customHeight="1">
      <c r="A2" s="75" t="s">
        <v>38</v>
      </c>
      <c r="B2" s="76"/>
      <c r="C2" s="76"/>
      <c r="D2" s="76"/>
      <c r="E2" s="76"/>
      <c r="F2" s="76"/>
      <c r="G2" s="76"/>
      <c r="H2" s="56"/>
      <c r="I2" s="56"/>
    </row>
    <row r="3" spans="2:6" ht="15" customHeight="1">
      <c r="B3" s="4"/>
      <c r="C3" s="1"/>
      <c r="D3" s="23"/>
      <c r="E3" s="1"/>
      <c r="F3" s="16"/>
    </row>
    <row r="4" spans="1:9" ht="30" customHeight="1">
      <c r="A4" s="68" t="s">
        <v>28</v>
      </c>
      <c r="B4" s="74"/>
      <c r="C4" s="74"/>
      <c r="D4" s="74"/>
      <c r="E4" s="74"/>
      <c r="F4" s="74"/>
      <c r="G4" s="74"/>
      <c r="H4" s="68"/>
      <c r="I4" s="69"/>
    </row>
    <row r="5" spans="1:9" ht="37.5" customHeight="1">
      <c r="A5" s="78" t="s">
        <v>41</v>
      </c>
      <c r="B5" s="79"/>
      <c r="C5" s="79"/>
      <c r="D5" s="79"/>
      <c r="E5" s="79"/>
      <c r="F5" s="79"/>
      <c r="G5" s="79"/>
      <c r="H5" s="68"/>
      <c r="I5" s="69"/>
    </row>
    <row r="6" spans="1:9" ht="18.75">
      <c r="A6" s="78" t="s">
        <v>37</v>
      </c>
      <c r="B6" s="79"/>
      <c r="C6" s="79"/>
      <c r="D6" s="79"/>
      <c r="E6" s="79"/>
      <c r="F6" s="79"/>
      <c r="G6" s="79"/>
      <c r="H6" s="68"/>
      <c r="I6" s="69"/>
    </row>
    <row r="7" spans="1:9" ht="30" customHeight="1">
      <c r="A7" s="68" t="s">
        <v>29</v>
      </c>
      <c r="B7" s="74"/>
      <c r="C7" s="74"/>
      <c r="D7" s="74"/>
      <c r="E7" s="74"/>
      <c r="F7" s="74"/>
      <c r="G7" s="74"/>
      <c r="H7" s="68"/>
      <c r="I7" s="69"/>
    </row>
    <row r="8" spans="1:9" ht="15" customHeight="1">
      <c r="A8" s="68"/>
      <c r="B8" s="74"/>
      <c r="C8" s="74"/>
      <c r="D8" s="74"/>
      <c r="E8" s="74"/>
      <c r="F8" s="74"/>
      <c r="G8" s="74"/>
      <c r="H8" s="68"/>
      <c r="I8" s="69"/>
    </row>
    <row r="9" spans="1:9" ht="24" customHeight="1">
      <c r="A9" s="68" t="s">
        <v>26</v>
      </c>
      <c r="B9" s="74"/>
      <c r="C9" s="74"/>
      <c r="D9" s="74"/>
      <c r="E9" s="74"/>
      <c r="F9" s="74"/>
      <c r="G9" s="74"/>
      <c r="H9" s="68"/>
      <c r="I9" s="69"/>
    </row>
    <row r="10" ht="15" customHeight="1">
      <c r="A10" s="55"/>
    </row>
    <row r="11" spans="1:7" ht="72" customHeight="1">
      <c r="A11" s="2"/>
      <c r="B11" s="2"/>
      <c r="C11" s="24"/>
      <c r="E11" s="70" t="s">
        <v>39</v>
      </c>
      <c r="F11" s="70"/>
      <c r="G11" s="70"/>
    </row>
    <row r="12" spans="1:5" ht="12" customHeight="1">
      <c r="A12" s="15"/>
      <c r="B12" s="15"/>
      <c r="C12" s="15"/>
      <c r="D12" s="15"/>
      <c r="E12" s="15"/>
    </row>
    <row r="13" spans="1:7" ht="78.75" customHeight="1">
      <c r="A13" s="71" t="s">
        <v>42</v>
      </c>
      <c r="B13" s="71"/>
      <c r="C13" s="71"/>
      <c r="D13" s="71"/>
      <c r="E13" s="71"/>
      <c r="F13" s="72"/>
      <c r="G13" s="72"/>
    </row>
    <row r="14" spans="1:5" ht="18.75">
      <c r="A14" s="15"/>
      <c r="B14" s="15"/>
      <c r="C14" s="25"/>
      <c r="D14" s="15"/>
      <c r="E14" s="17"/>
    </row>
    <row r="15" spans="1:5" ht="18.75">
      <c r="A15" s="73" t="s">
        <v>4</v>
      </c>
      <c r="B15" s="73"/>
      <c r="C15" s="73"/>
      <c r="D15" s="73"/>
      <c r="E15" s="73"/>
    </row>
    <row r="16" ht="14.25" customHeight="1">
      <c r="A16" s="4"/>
    </row>
    <row r="17" spans="1:7" ht="24" customHeight="1">
      <c r="A17" s="80" t="s">
        <v>5</v>
      </c>
      <c r="B17" s="81" t="s">
        <v>6</v>
      </c>
      <c r="C17" s="83" t="s">
        <v>7</v>
      </c>
      <c r="D17" s="84" t="s">
        <v>0</v>
      </c>
      <c r="E17" s="85" t="s">
        <v>8</v>
      </c>
      <c r="F17" s="86"/>
      <c r="G17" s="87"/>
    </row>
    <row r="18" spans="1:7" ht="48" customHeight="1">
      <c r="A18" s="80"/>
      <c r="B18" s="82"/>
      <c r="C18" s="83"/>
      <c r="D18" s="85"/>
      <c r="E18" s="6" t="s">
        <v>2</v>
      </c>
      <c r="F18" s="6" t="s">
        <v>22</v>
      </c>
      <c r="G18" s="52" t="s">
        <v>23</v>
      </c>
    </row>
    <row r="19" spans="1:7" ht="18.75">
      <c r="A19" s="54">
        <v>1</v>
      </c>
      <c r="B19" s="6">
        <v>2</v>
      </c>
      <c r="C19" s="5">
        <v>3</v>
      </c>
      <c r="D19" s="6">
        <v>4</v>
      </c>
      <c r="E19" s="5">
        <v>5</v>
      </c>
      <c r="F19" s="5">
        <v>6</v>
      </c>
      <c r="G19" s="53">
        <v>7</v>
      </c>
    </row>
    <row r="20" spans="1:5" ht="18.75">
      <c r="A20" s="3"/>
      <c r="B20" s="7"/>
      <c r="C20" s="26"/>
      <c r="D20" s="7"/>
      <c r="E20" s="18"/>
    </row>
    <row r="21" spans="1:7" ht="63" customHeight="1">
      <c r="A21" s="8" t="s">
        <v>3</v>
      </c>
      <c r="B21" s="20"/>
      <c r="C21" s="27"/>
      <c r="D21" s="11">
        <v>223000</v>
      </c>
      <c r="E21" s="11">
        <v>90000</v>
      </c>
      <c r="F21" s="11">
        <v>43000</v>
      </c>
      <c r="G21" s="11">
        <v>90000</v>
      </c>
    </row>
    <row r="22" spans="1:5" ht="19.5" customHeight="1">
      <c r="A22" s="36" t="s">
        <v>9</v>
      </c>
      <c r="B22" s="21"/>
      <c r="C22" s="28"/>
      <c r="D22" s="11"/>
      <c r="E22" s="33"/>
    </row>
    <row r="23" spans="1:5" ht="22.5" customHeight="1">
      <c r="A23" s="10" t="s">
        <v>10</v>
      </c>
      <c r="B23" s="21"/>
      <c r="C23" s="11"/>
      <c r="D23" s="11">
        <f>C23+E23</f>
        <v>5000</v>
      </c>
      <c r="E23" s="11">
        <v>5000</v>
      </c>
    </row>
    <row r="24" spans="1:5" ht="18.75" customHeight="1">
      <c r="A24" s="10"/>
      <c r="B24" s="20"/>
      <c r="C24" s="27"/>
      <c r="D24" s="19"/>
      <c r="E24" s="19"/>
    </row>
    <row r="25" spans="1:5" ht="96" customHeight="1">
      <c r="A25" s="14" t="s">
        <v>25</v>
      </c>
      <c r="B25" s="19"/>
      <c r="C25" s="26"/>
      <c r="D25" s="19"/>
      <c r="E25" s="19"/>
    </row>
    <row r="26" spans="1:5" ht="18" customHeight="1">
      <c r="A26" s="14"/>
      <c r="B26" s="19"/>
      <c r="C26" s="26"/>
      <c r="D26" s="19"/>
      <c r="E26" s="19"/>
    </row>
    <row r="27" spans="1:5" ht="24" customHeight="1">
      <c r="A27" s="10" t="s">
        <v>36</v>
      </c>
      <c r="B27" s="21"/>
      <c r="C27" s="26" t="s">
        <v>24</v>
      </c>
      <c r="D27" s="19"/>
      <c r="E27" s="19"/>
    </row>
    <row r="28" spans="1:5" ht="18.75">
      <c r="A28" s="10"/>
      <c r="B28" s="19"/>
      <c r="C28" s="26"/>
      <c r="D28" s="19"/>
      <c r="E28" s="19"/>
    </row>
    <row r="29" spans="1:5" ht="17.25" customHeight="1">
      <c r="A29" s="10" t="s">
        <v>40</v>
      </c>
      <c r="B29" s="41" t="s">
        <v>33</v>
      </c>
      <c r="C29" s="26"/>
      <c r="D29" s="19"/>
      <c r="E29" s="19"/>
    </row>
    <row r="30" spans="1:5" ht="17.25" customHeight="1">
      <c r="A30" s="12"/>
      <c r="B30" s="19"/>
      <c r="C30" s="26"/>
      <c r="D30" s="19"/>
      <c r="E30" s="19"/>
    </row>
    <row r="31" spans="1:7" ht="45" customHeight="1">
      <c r="A31" s="12" t="s">
        <v>44</v>
      </c>
      <c r="B31" s="21"/>
      <c r="C31" s="28"/>
      <c r="D31" s="11">
        <v>224364.91</v>
      </c>
      <c r="E31" s="11">
        <v>90000</v>
      </c>
      <c r="F31" s="11">
        <v>43000</v>
      </c>
      <c r="G31" s="11">
        <f>D31-E31-F31</f>
        <v>91364.91</v>
      </c>
    </row>
    <row r="32" spans="1:5" ht="19.5" customHeight="1">
      <c r="A32" s="36" t="s">
        <v>9</v>
      </c>
      <c r="B32" s="21"/>
      <c r="C32" s="28"/>
      <c r="D32" s="11"/>
      <c r="E32" s="33"/>
    </row>
    <row r="33" spans="1:5" ht="22.5" customHeight="1">
      <c r="A33" s="10" t="s">
        <v>10</v>
      </c>
      <c r="B33" s="21"/>
      <c r="C33" s="11"/>
      <c r="D33" s="11">
        <f>C33+E33</f>
        <v>5000</v>
      </c>
      <c r="E33" s="11">
        <v>5000</v>
      </c>
    </row>
    <row r="34" spans="1:2" ht="18.75">
      <c r="A34" s="13"/>
      <c r="B34" s="21"/>
    </row>
    <row r="35" spans="1:7" ht="56.25">
      <c r="A35" s="14" t="s">
        <v>1</v>
      </c>
      <c r="B35" s="21"/>
      <c r="C35" s="11"/>
      <c r="D35" s="11" t="s">
        <v>34</v>
      </c>
      <c r="E35" s="11">
        <v>90000</v>
      </c>
      <c r="F35" s="11">
        <v>43000</v>
      </c>
      <c r="G35" s="11">
        <v>90000</v>
      </c>
    </row>
    <row r="36" spans="1:5" ht="19.5" customHeight="1">
      <c r="A36" s="36" t="s">
        <v>9</v>
      </c>
      <c r="B36" s="21"/>
      <c r="C36" s="37"/>
      <c r="D36" s="9"/>
      <c r="E36" s="38"/>
    </row>
    <row r="37" spans="1:8" ht="22.5" customHeight="1">
      <c r="A37" s="10" t="s">
        <v>10</v>
      </c>
      <c r="B37" s="21"/>
      <c r="C37" s="39"/>
      <c r="D37" s="11">
        <f>C37+E37</f>
        <v>5000</v>
      </c>
      <c r="E37" s="11">
        <v>5000</v>
      </c>
      <c r="H37" s="51"/>
    </row>
    <row r="38" spans="2:5" ht="12.75">
      <c r="B38" s="30"/>
      <c r="C38" s="31"/>
      <c r="D38" s="30"/>
      <c r="E38" s="32"/>
    </row>
    <row r="39" spans="1:5" ht="12.75">
      <c r="A39" s="40"/>
      <c r="B39" s="21"/>
      <c r="C39" s="28"/>
      <c r="D39" s="21"/>
      <c r="E39" s="22"/>
    </row>
    <row r="40" spans="1:9" ht="18.75">
      <c r="A40" s="77" t="s">
        <v>43</v>
      </c>
      <c r="B40" s="76"/>
      <c r="C40" s="76"/>
      <c r="D40" s="76"/>
      <c r="E40" s="76"/>
      <c r="F40" s="76"/>
      <c r="G40" s="76"/>
      <c r="H40" s="62"/>
      <c r="I40" s="56"/>
    </row>
    <row r="41" ht="33.75" customHeight="1"/>
    <row r="42" spans="1:6" ht="27.75">
      <c r="A42" s="29"/>
      <c r="B42" s="34"/>
      <c r="C42" s="34"/>
      <c r="D42" s="35"/>
      <c r="E42" s="9"/>
      <c r="F42" s="1" t="s">
        <v>35</v>
      </c>
    </row>
    <row r="43" spans="4:5" ht="18.75">
      <c r="D43" s="11"/>
      <c r="E43" s="9"/>
    </row>
    <row r="44" spans="4:5" ht="18.75">
      <c r="D44" s="11"/>
      <c r="E44" s="9"/>
    </row>
    <row r="45" spans="4:5" ht="18.75">
      <c r="D45" s="11"/>
      <c r="E45" s="9"/>
    </row>
    <row r="46" spans="4:5" ht="18.75">
      <c r="D46" s="11"/>
      <c r="E46" s="9"/>
    </row>
    <row r="47" spans="4:5" ht="18.75">
      <c r="D47" s="11"/>
      <c r="E47" s="9"/>
    </row>
    <row r="48" spans="4:5" ht="18.75">
      <c r="D48" s="11"/>
      <c r="E48" s="9"/>
    </row>
    <row r="49" spans="4:5" ht="18.75">
      <c r="D49" s="11"/>
      <c r="E49" s="9"/>
    </row>
    <row r="50" spans="4:5" ht="18.75">
      <c r="D50" s="11"/>
      <c r="E50" s="9"/>
    </row>
    <row r="51" spans="4:5" ht="18.75">
      <c r="D51" s="11"/>
      <c r="E51" s="9"/>
    </row>
    <row r="52" spans="4:5" ht="18.75">
      <c r="D52" s="11"/>
      <c r="E52" s="9"/>
    </row>
    <row r="53" spans="4:5" ht="18.75">
      <c r="D53" s="11"/>
      <c r="E53" s="9"/>
    </row>
    <row r="54" spans="4:5" ht="18.75">
      <c r="D54" s="11"/>
      <c r="E54" s="9"/>
    </row>
    <row r="55" spans="4:5" ht="18.75">
      <c r="D55" s="11"/>
      <c r="E55" s="9"/>
    </row>
    <row r="56" spans="4:5" ht="18.75">
      <c r="D56" s="11"/>
      <c r="E56" s="9"/>
    </row>
    <row r="57" spans="4:5" ht="18.75">
      <c r="D57" s="11"/>
      <c r="E57" s="9"/>
    </row>
    <row r="58" spans="4:5" ht="18.75">
      <c r="D58" s="11"/>
      <c r="E58" s="9"/>
    </row>
    <row r="59" spans="4:5" ht="18.75">
      <c r="D59" s="11"/>
      <c r="E59" s="9"/>
    </row>
    <row r="60" spans="4:5" ht="18.75">
      <c r="D60" s="11"/>
      <c r="E60" s="9"/>
    </row>
    <row r="61" spans="4:5" ht="18.75">
      <c r="D61" s="11"/>
      <c r="E61" s="9"/>
    </row>
    <row r="62" spans="4:5" ht="18.75">
      <c r="D62" s="11"/>
      <c r="E62" s="9"/>
    </row>
    <row r="63" spans="4:5" ht="18.75">
      <c r="D63" s="11"/>
      <c r="E63" s="9"/>
    </row>
    <row r="64" spans="4:5" ht="18.75">
      <c r="D64" s="11"/>
      <c r="E64" s="9"/>
    </row>
    <row r="65" spans="4:5" ht="18.75">
      <c r="D65" s="11"/>
      <c r="E65" s="9"/>
    </row>
    <row r="66" spans="4:5" ht="18.75">
      <c r="D66" s="11"/>
      <c r="E66" s="9"/>
    </row>
    <row r="67" spans="4:5" ht="18.75">
      <c r="D67" s="11"/>
      <c r="E67" s="9"/>
    </row>
    <row r="68" spans="4:5" ht="18.75">
      <c r="D68" s="11"/>
      <c r="E68" s="9"/>
    </row>
    <row r="69" spans="4:5" ht="18.75">
      <c r="D69" s="11"/>
      <c r="E69" s="9"/>
    </row>
    <row r="70" spans="4:5" ht="18.75">
      <c r="D70" s="11"/>
      <c r="E70" s="9"/>
    </row>
    <row r="71" spans="4:5" ht="18.75">
      <c r="D71" s="11"/>
      <c r="E71" s="9"/>
    </row>
    <row r="72" spans="4:5" ht="18.75">
      <c r="D72" s="11"/>
      <c r="E72" s="9"/>
    </row>
    <row r="73" spans="4:5" ht="18.75">
      <c r="D73" s="11"/>
      <c r="E73" s="9"/>
    </row>
    <row r="74" spans="4:5" ht="18.75">
      <c r="D74" s="11"/>
      <c r="E74" s="9"/>
    </row>
    <row r="75" spans="4:5" ht="18.75">
      <c r="D75" s="11"/>
      <c r="E75" s="9"/>
    </row>
    <row r="76" spans="4:5" ht="18.75">
      <c r="D76" s="11"/>
      <c r="E76" s="9"/>
    </row>
    <row r="77" spans="4:5" ht="18.75">
      <c r="D77" s="11"/>
      <c r="E77" s="9"/>
    </row>
    <row r="78" spans="4:5" ht="18.75">
      <c r="D78" s="11"/>
      <c r="E78" s="9"/>
    </row>
    <row r="79" spans="4:5" ht="18.75">
      <c r="D79" s="11"/>
      <c r="E79" s="9"/>
    </row>
    <row r="80" spans="4:5" ht="18.75">
      <c r="D80" s="11"/>
      <c r="E80" s="9"/>
    </row>
    <row r="81" spans="4:5" ht="18.75">
      <c r="D81" s="11"/>
      <c r="E81" s="9"/>
    </row>
  </sheetData>
  <sheetProtection/>
  <mergeCells count="23">
    <mergeCell ref="D17:D18"/>
    <mergeCell ref="E17:G17"/>
    <mergeCell ref="E1:G1"/>
    <mergeCell ref="A6:G6"/>
    <mergeCell ref="A9:G9"/>
    <mergeCell ref="A2:G2"/>
    <mergeCell ref="A7:G7"/>
    <mergeCell ref="A40:G40"/>
    <mergeCell ref="H7:I7"/>
    <mergeCell ref="A4:G4"/>
    <mergeCell ref="H4:I4"/>
    <mergeCell ref="A5:G5"/>
    <mergeCell ref="A17:A18"/>
    <mergeCell ref="B17:B18"/>
    <mergeCell ref="C17:C18"/>
    <mergeCell ref="A15:E15"/>
    <mergeCell ref="H9:I9"/>
    <mergeCell ref="A8:G8"/>
    <mergeCell ref="H8:I8"/>
    <mergeCell ref="H5:I5"/>
    <mergeCell ref="H6:I6"/>
    <mergeCell ref="E11:G11"/>
    <mergeCell ref="A13:G13"/>
  </mergeCells>
  <printOptions/>
  <pageMargins left="0.5905511811023623" right="0.3937007874015748" top="0.3937007874015748" bottom="0.3937007874015748" header="0.1968503937007874" footer="0.15748031496062992"/>
  <pageSetup horizontalDpi="600" verticalDpi="600" orientation="landscape" paperSize="9" scale="70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0:K56"/>
  <sheetViews>
    <sheetView zoomScalePageLayoutView="0" workbookViewId="0" topLeftCell="A34">
      <selection activeCell="H51" sqref="H51"/>
    </sheetView>
  </sheetViews>
  <sheetFormatPr defaultColWidth="9.140625" defaultRowHeight="12.75"/>
  <cols>
    <col min="4" max="4" width="9.57421875" style="0" bestFit="1" customWidth="1"/>
    <col min="6" max="6" width="9.57421875" style="0" bestFit="1" customWidth="1"/>
  </cols>
  <sheetData>
    <row r="10" ht="12.75">
      <c r="D10">
        <v>2010</v>
      </c>
    </row>
    <row r="11" spans="3:6" ht="12.75">
      <c r="C11" t="s">
        <v>11</v>
      </c>
      <c r="D11">
        <v>114676.27</v>
      </c>
      <c r="E11">
        <f>D11*0.18</f>
        <v>20641.7286</v>
      </c>
      <c r="F11" s="42">
        <f>SUM(D11:E11)</f>
        <v>135317.9986</v>
      </c>
    </row>
    <row r="12" spans="3:6" ht="12.75">
      <c r="C12" t="s">
        <v>12</v>
      </c>
      <c r="D12">
        <v>51101.77</v>
      </c>
      <c r="E12">
        <f>D12*0.18</f>
        <v>9198.318599999999</v>
      </c>
      <c r="F12" s="42">
        <f>SUM(D12:E12)</f>
        <v>60300.088599999995</v>
      </c>
    </row>
    <row r="13" spans="3:6" ht="12.75">
      <c r="C13" t="s">
        <v>13</v>
      </c>
      <c r="D13">
        <v>24361.71</v>
      </c>
      <c r="E13">
        <f>D13*0.18</f>
        <v>4385.1078</v>
      </c>
      <c r="F13" s="42">
        <f>SUM(D13:E13)</f>
        <v>28746.817799999997</v>
      </c>
    </row>
    <row r="14" spans="4:6" ht="12.75">
      <c r="D14">
        <f>SUM(D11:D13)</f>
        <v>190139.75</v>
      </c>
      <c r="E14">
        <f>SUM(E11:E13)</f>
        <v>34225.155</v>
      </c>
      <c r="F14" s="43">
        <f>SUM(F11:F13)</f>
        <v>224364.90499999997</v>
      </c>
    </row>
    <row r="15" spans="3:5" ht="12.75">
      <c r="C15" t="s">
        <v>14</v>
      </c>
      <c r="D15" s="43">
        <v>224364.91</v>
      </c>
      <c r="E15">
        <f>D15-D14</f>
        <v>34225.16</v>
      </c>
    </row>
    <row r="18" spans="6:7" ht="12.75">
      <c r="F18" s="43">
        <v>224364.91</v>
      </c>
      <c r="G18">
        <f>SUM(G19:G21)</f>
        <v>223000</v>
      </c>
    </row>
    <row r="19" spans="5:10" ht="12.75">
      <c r="E19">
        <v>2011</v>
      </c>
      <c r="F19">
        <v>83179.3</v>
      </c>
      <c r="G19">
        <v>90000</v>
      </c>
      <c r="H19">
        <v>1.082</v>
      </c>
      <c r="I19">
        <f>G19/H19</f>
        <v>83179.2975970425</v>
      </c>
      <c r="J19">
        <v>83179.3</v>
      </c>
    </row>
    <row r="20" spans="5:10" ht="12.75">
      <c r="E20">
        <v>2012</v>
      </c>
      <c r="F20">
        <v>36783.6</v>
      </c>
      <c r="G20">
        <v>43000</v>
      </c>
      <c r="H20">
        <v>1.169</v>
      </c>
      <c r="I20">
        <f>G20/H20</f>
        <v>36783.5757057314</v>
      </c>
      <c r="J20">
        <v>36783.6</v>
      </c>
    </row>
    <row r="21" spans="5:10" ht="12.75">
      <c r="E21">
        <v>2013</v>
      </c>
      <c r="F21" s="43">
        <f>F18-F19-F20</f>
        <v>104402.00999999998</v>
      </c>
      <c r="G21">
        <v>90000</v>
      </c>
      <c r="H21">
        <v>1.261</v>
      </c>
      <c r="I21">
        <f>F21*H21</f>
        <v>131650.93460999997</v>
      </c>
      <c r="J21">
        <v>131650.93</v>
      </c>
    </row>
    <row r="27" ht="12.75">
      <c r="F27">
        <v>34225.16</v>
      </c>
    </row>
    <row r="30" spans="6:7" ht="12.75">
      <c r="F30" s="43">
        <f>F18-F27</f>
        <v>190139.75</v>
      </c>
      <c r="G30">
        <f>SUM(G31:G33)</f>
        <v>221493.00785</v>
      </c>
    </row>
    <row r="31" spans="5:10" ht="12.75">
      <c r="E31">
        <v>2011</v>
      </c>
      <c r="F31">
        <v>83179.3</v>
      </c>
      <c r="G31">
        <v>90000</v>
      </c>
      <c r="H31">
        <v>1.082</v>
      </c>
      <c r="I31">
        <f>G31/H31</f>
        <v>83179.2975970425</v>
      </c>
      <c r="J31">
        <v>83179.3</v>
      </c>
    </row>
    <row r="32" spans="5:10" ht="12.75">
      <c r="E32">
        <v>2012</v>
      </c>
      <c r="F32">
        <v>36783.6</v>
      </c>
      <c r="G32">
        <v>43000</v>
      </c>
      <c r="H32">
        <v>1.169</v>
      </c>
      <c r="I32">
        <f>G32/H32</f>
        <v>36783.5757057314</v>
      </c>
      <c r="J32">
        <v>36783.6</v>
      </c>
    </row>
    <row r="33" spans="5:10" ht="12.75">
      <c r="E33">
        <v>2013</v>
      </c>
      <c r="F33" s="43">
        <f>F30-F31-F32</f>
        <v>70176.85</v>
      </c>
      <c r="G33" s="43">
        <v>88493.00785</v>
      </c>
      <c r="H33">
        <v>1.261</v>
      </c>
      <c r="I33">
        <f>F33*H33</f>
        <v>88493.00785</v>
      </c>
      <c r="J33" s="43">
        <v>88493.00785</v>
      </c>
    </row>
    <row r="41" ht="12.75">
      <c r="F41">
        <v>3485.3</v>
      </c>
    </row>
    <row r="42" ht="12.75">
      <c r="F42">
        <v>1163.5</v>
      </c>
    </row>
    <row r="43" ht="12.75">
      <c r="F43">
        <f>SUM(F41:F42)</f>
        <v>4648.8</v>
      </c>
    </row>
    <row r="47" spans="1:8" ht="12.75">
      <c r="A47" s="76" t="s">
        <v>30</v>
      </c>
      <c r="B47" s="76"/>
      <c r="C47" s="76"/>
      <c r="D47" s="76"/>
      <c r="E47" s="76"/>
      <c r="F47" s="59"/>
      <c r="G47" t="s">
        <v>31</v>
      </c>
      <c r="H47" t="s">
        <v>32</v>
      </c>
    </row>
    <row r="48" spans="6:11" ht="12.75">
      <c r="F48" s="60" t="s">
        <v>14</v>
      </c>
      <c r="G48">
        <v>223000</v>
      </c>
      <c r="H48">
        <v>224364.91</v>
      </c>
      <c r="I48">
        <f>SUM(H49:H51)</f>
        <v>224364.91</v>
      </c>
      <c r="J48">
        <f>H48-I48</f>
        <v>0</v>
      </c>
      <c r="K48" s="59">
        <v>16956.8</v>
      </c>
    </row>
    <row r="49" spans="1:8" ht="12.75">
      <c r="A49">
        <v>1</v>
      </c>
      <c r="B49">
        <v>1</v>
      </c>
      <c r="C49">
        <v>1</v>
      </c>
      <c r="D49">
        <v>1</v>
      </c>
      <c r="E49">
        <v>1</v>
      </c>
      <c r="F49" s="59">
        <v>2011</v>
      </c>
      <c r="G49">
        <v>90000</v>
      </c>
      <c r="H49">
        <v>90000</v>
      </c>
    </row>
    <row r="50" spans="1:8" ht="16.5">
      <c r="A50" s="61">
        <v>1.078</v>
      </c>
      <c r="B50">
        <v>1</v>
      </c>
      <c r="C50">
        <v>1</v>
      </c>
      <c r="D50">
        <v>1</v>
      </c>
      <c r="E50">
        <v>1</v>
      </c>
      <c r="F50" s="59">
        <v>2012</v>
      </c>
      <c r="G50">
        <v>43000</v>
      </c>
      <c r="H50">
        <v>43000</v>
      </c>
    </row>
    <row r="51" spans="1:11" ht="16.5">
      <c r="A51" s="61">
        <v>1.161</v>
      </c>
      <c r="B51">
        <v>1</v>
      </c>
      <c r="C51">
        <v>1</v>
      </c>
      <c r="D51">
        <v>1</v>
      </c>
      <c r="E51">
        <v>1</v>
      </c>
      <c r="F51" s="59">
        <v>2013</v>
      </c>
      <c r="G51">
        <v>90000</v>
      </c>
      <c r="H51">
        <v>91364.91</v>
      </c>
      <c r="K51" s="42"/>
    </row>
    <row r="52" spans="1:6" ht="16.5">
      <c r="A52" s="61">
        <v>1.246</v>
      </c>
      <c r="B52" s="61">
        <v>1</v>
      </c>
      <c r="C52">
        <v>1</v>
      </c>
      <c r="D52">
        <v>1</v>
      </c>
      <c r="E52">
        <v>1</v>
      </c>
      <c r="F52" s="59">
        <v>2014</v>
      </c>
    </row>
    <row r="53" spans="1:6" ht="16.5">
      <c r="A53" s="61">
        <v>1.246</v>
      </c>
      <c r="B53" s="61">
        <v>1.073</v>
      </c>
      <c r="C53" s="61">
        <v>1</v>
      </c>
      <c r="D53">
        <v>1</v>
      </c>
      <c r="E53">
        <v>1</v>
      </c>
      <c r="F53" s="59">
        <v>2015</v>
      </c>
    </row>
    <row r="54" spans="1:6" ht="16.5">
      <c r="A54" s="61">
        <v>1.246</v>
      </c>
      <c r="B54" s="61">
        <v>1.073</v>
      </c>
      <c r="C54" s="61">
        <v>1.073</v>
      </c>
      <c r="D54" s="61">
        <v>1</v>
      </c>
      <c r="E54">
        <v>1</v>
      </c>
      <c r="F54" s="59">
        <v>2016</v>
      </c>
    </row>
    <row r="55" spans="1:6" ht="16.5">
      <c r="A55" s="61">
        <v>1.246</v>
      </c>
      <c r="B55" s="61">
        <v>1.073</v>
      </c>
      <c r="C55" s="61">
        <v>1.073</v>
      </c>
      <c r="D55" s="61">
        <v>1.073</v>
      </c>
      <c r="E55" s="61">
        <v>1</v>
      </c>
      <c r="F55" s="59">
        <v>2017</v>
      </c>
    </row>
    <row r="56" spans="1:6" ht="16.5">
      <c r="A56" s="61">
        <v>1.246</v>
      </c>
      <c r="B56" s="61">
        <v>1.073</v>
      </c>
      <c r="C56" s="61">
        <v>1.073</v>
      </c>
      <c r="D56" s="61">
        <v>1.073</v>
      </c>
      <c r="E56" s="61">
        <v>1.073</v>
      </c>
      <c r="F56" s="59">
        <v>2018</v>
      </c>
    </row>
  </sheetData>
  <sheetProtection/>
  <mergeCells count="1">
    <mergeCell ref="A47:E4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B5" sqref="B5:B7"/>
    </sheetView>
  </sheetViews>
  <sheetFormatPr defaultColWidth="9.140625" defaultRowHeight="12.75"/>
  <cols>
    <col min="1" max="1" width="13.140625" style="0" customWidth="1"/>
    <col min="2" max="2" width="13.8515625" style="0" customWidth="1"/>
    <col min="3" max="3" width="20.28125" style="0" customWidth="1"/>
    <col min="4" max="4" width="17.140625" style="0" customWidth="1"/>
  </cols>
  <sheetData>
    <row r="1" spans="1:4" ht="99" customHeight="1">
      <c r="A1" s="88" t="s">
        <v>21</v>
      </c>
      <c r="B1" s="88"/>
      <c r="C1" s="88"/>
      <c r="D1" s="88"/>
    </row>
    <row r="3" spans="1:4" ht="47.25">
      <c r="A3" s="45" t="s">
        <v>19</v>
      </c>
      <c r="B3" s="44" t="s">
        <v>16</v>
      </c>
      <c r="C3" s="44" t="s">
        <v>17</v>
      </c>
      <c r="D3" s="44" t="s">
        <v>18</v>
      </c>
    </row>
    <row r="4" spans="1:5" ht="15.75">
      <c r="A4" s="49" t="s">
        <v>15</v>
      </c>
      <c r="B4" s="48">
        <v>224364.91</v>
      </c>
      <c r="C4" s="48">
        <f>SUM(C5:C7)</f>
        <v>264650.93</v>
      </c>
      <c r="D4" s="48">
        <v>223000</v>
      </c>
      <c r="E4" s="50"/>
    </row>
    <row r="5" spans="1:4" ht="15.75">
      <c r="A5" s="46">
        <v>2011</v>
      </c>
      <c r="B5" s="47">
        <v>83179.3</v>
      </c>
      <c r="C5" s="47">
        <v>90000</v>
      </c>
      <c r="D5" s="47">
        <v>90000</v>
      </c>
    </row>
    <row r="6" spans="1:4" ht="15.75">
      <c r="A6" s="46">
        <v>2012</v>
      </c>
      <c r="B6" s="47">
        <v>36783.6</v>
      </c>
      <c r="C6" s="47">
        <v>43000</v>
      </c>
      <c r="D6" s="47">
        <v>43000</v>
      </c>
    </row>
    <row r="7" spans="1:4" ht="15.75">
      <c r="A7" s="46">
        <v>2013</v>
      </c>
      <c r="B7" s="47">
        <v>104402.00999999998</v>
      </c>
      <c r="C7" s="47">
        <v>131650.93</v>
      </c>
      <c r="D7" s="47">
        <v>90000</v>
      </c>
    </row>
    <row r="10" spans="1:4" ht="47.25">
      <c r="A10" s="45" t="s">
        <v>20</v>
      </c>
      <c r="B10" s="44" t="s">
        <v>16</v>
      </c>
      <c r="C10" s="44" t="s">
        <v>17</v>
      </c>
      <c r="D10" s="44" t="s">
        <v>18</v>
      </c>
    </row>
    <row r="11" spans="1:4" ht="15.75">
      <c r="A11" s="49" t="s">
        <v>15</v>
      </c>
      <c r="B11" s="48">
        <v>190139.75</v>
      </c>
      <c r="C11" s="48">
        <v>221493.00785</v>
      </c>
      <c r="D11" s="48">
        <v>223000</v>
      </c>
    </row>
    <row r="12" spans="1:4" ht="15.75">
      <c r="A12" s="46">
        <v>2011</v>
      </c>
      <c r="B12" s="47">
        <v>83179.3</v>
      </c>
      <c r="C12" s="47">
        <v>90000</v>
      </c>
      <c r="D12" s="47">
        <v>90000</v>
      </c>
    </row>
    <row r="13" spans="1:4" ht="15.75">
      <c r="A13" s="46">
        <v>2012</v>
      </c>
      <c r="B13" s="47">
        <v>36783.6</v>
      </c>
      <c r="C13" s="47">
        <v>43000</v>
      </c>
      <c r="D13" s="47">
        <v>43000</v>
      </c>
    </row>
    <row r="14" spans="1:4" ht="15.75">
      <c r="A14" s="46">
        <v>2013</v>
      </c>
      <c r="B14" s="47">
        <v>70176.85</v>
      </c>
      <c r="C14" s="47">
        <v>88493.00785</v>
      </c>
      <c r="D14" s="47">
        <v>90000</v>
      </c>
    </row>
  </sheetData>
  <sheetProtection/>
  <mergeCells count="1">
    <mergeCell ref="A1:D1"/>
  </mergeCells>
  <printOptions/>
  <pageMargins left="1.54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4:I41"/>
  <sheetViews>
    <sheetView zoomScalePageLayoutView="0" workbookViewId="0" topLeftCell="A16">
      <selection activeCell="D41" sqref="D41"/>
    </sheetView>
  </sheetViews>
  <sheetFormatPr defaultColWidth="9.140625" defaultRowHeight="12.75"/>
  <cols>
    <col min="3" max="3" width="13.28125" style="0" customWidth="1"/>
  </cols>
  <sheetData>
    <row r="14" spans="5:8" ht="12.75">
      <c r="E14">
        <v>4.65</v>
      </c>
      <c r="G14">
        <f>D17/E14</f>
        <v>47956.98924731182</v>
      </c>
      <c r="H14" s="42">
        <f>G14/1000</f>
        <v>47.956989247311824</v>
      </c>
    </row>
    <row r="17" spans="3:7" ht="12.75">
      <c r="C17" s="43"/>
      <c r="D17">
        <f>SUM(D18:D20)</f>
        <v>223000</v>
      </c>
      <c r="G17">
        <f>SUM(G18:G20)</f>
        <v>207.10000000000002</v>
      </c>
    </row>
    <row r="18" spans="1:7" ht="12.75">
      <c r="A18">
        <v>90000</v>
      </c>
      <c r="B18">
        <v>2011</v>
      </c>
      <c r="C18">
        <f>A18/1000</f>
        <v>90</v>
      </c>
      <c r="D18">
        <v>90000</v>
      </c>
      <c r="E18">
        <v>1</v>
      </c>
      <c r="F18">
        <f>ROUND(C18,1)</f>
        <v>90</v>
      </c>
      <c r="G18">
        <v>90</v>
      </c>
    </row>
    <row r="19" spans="1:7" ht="12.75">
      <c r="A19">
        <v>39814.8</v>
      </c>
      <c r="B19">
        <v>2012</v>
      </c>
      <c r="C19">
        <f>A19/1000</f>
        <v>39.814800000000005</v>
      </c>
      <c r="D19">
        <v>43000</v>
      </c>
      <c r="E19">
        <v>1.08</v>
      </c>
      <c r="F19">
        <f>ROUND(C19,1)</f>
        <v>39.8</v>
      </c>
      <c r="G19">
        <v>39.8</v>
      </c>
    </row>
    <row r="20" spans="1:7" ht="12.75">
      <c r="A20">
        <v>77253.2</v>
      </c>
      <c r="B20">
        <v>2013</v>
      </c>
      <c r="C20">
        <f>A20/1000</f>
        <v>77.25319999999999</v>
      </c>
      <c r="D20">
        <v>90000</v>
      </c>
      <c r="E20">
        <v>1.165</v>
      </c>
      <c r="F20">
        <f>ROUND(C20,1)</f>
        <v>77.3</v>
      </c>
      <c r="G20">
        <v>77.3</v>
      </c>
    </row>
    <row r="29" spans="2:9" ht="15.75" thickBot="1">
      <c r="B29" s="63"/>
      <c r="C29" s="63"/>
      <c r="D29" s="63">
        <v>224.4</v>
      </c>
      <c r="E29" s="63">
        <v>223</v>
      </c>
      <c r="F29" s="63"/>
      <c r="G29" s="63"/>
      <c r="H29" s="63"/>
      <c r="I29" s="63"/>
    </row>
    <row r="30" spans="2:9" ht="16.5" thickBot="1">
      <c r="B30" s="63">
        <v>135.346</v>
      </c>
      <c r="C30" s="67"/>
      <c r="D30" s="65">
        <v>114.7</v>
      </c>
      <c r="E30" s="63">
        <v>0.5111408199643493</v>
      </c>
      <c r="F30" s="63">
        <v>0.002292111300288562</v>
      </c>
      <c r="G30" s="63"/>
      <c r="H30" s="63"/>
      <c r="I30" s="63"/>
    </row>
    <row r="31" spans="2:9" ht="16.5" thickBot="1">
      <c r="B31" s="63">
        <v>60.298</v>
      </c>
      <c r="C31" s="67"/>
      <c r="D31" s="66">
        <v>51.1</v>
      </c>
      <c r="E31" s="63">
        <v>0.22771836007130125</v>
      </c>
      <c r="F31" s="63">
        <v>0.0010211585653421582</v>
      </c>
      <c r="G31" s="63"/>
      <c r="H31" s="63"/>
      <c r="I31" s="63"/>
    </row>
    <row r="32" spans="2:9" ht="16.5" thickBot="1">
      <c r="B32" s="63">
        <v>28.791999999999998</v>
      </c>
      <c r="C32" s="67"/>
      <c r="D32" s="66">
        <v>24.4</v>
      </c>
      <c r="E32" s="63">
        <v>0.1087344028520499</v>
      </c>
      <c r="F32" s="63">
        <v>0.00048759821906748833</v>
      </c>
      <c r="G32" s="63"/>
      <c r="H32" s="63"/>
      <c r="I32" s="63"/>
    </row>
    <row r="33" spans="2:9" ht="15">
      <c r="B33" s="63"/>
      <c r="C33" s="63"/>
      <c r="D33" s="63"/>
      <c r="E33" s="63"/>
      <c r="F33" s="63"/>
      <c r="G33" s="63">
        <v>224.4</v>
      </c>
      <c r="H33" s="63"/>
      <c r="I33" s="63"/>
    </row>
    <row r="34" spans="2:9" ht="15">
      <c r="B34" s="63"/>
      <c r="C34" s="63"/>
      <c r="D34" s="63">
        <v>135.4</v>
      </c>
      <c r="E34" s="63">
        <v>0.6033868092691622</v>
      </c>
      <c r="F34" s="63">
        <v>134.55525846702318</v>
      </c>
      <c r="G34" s="63">
        <v>4.65</v>
      </c>
      <c r="H34" s="63">
        <v>134.6</v>
      </c>
      <c r="I34" s="63">
        <v>135.4</v>
      </c>
    </row>
    <row r="35" spans="2:9" ht="15">
      <c r="B35" s="63"/>
      <c r="C35" s="63"/>
      <c r="D35" s="63">
        <v>60.2</v>
      </c>
      <c r="E35" s="63">
        <v>0.26827094474153296</v>
      </c>
      <c r="F35" s="63">
        <v>59.82442067736185</v>
      </c>
      <c r="G35" s="64">
        <v>48.25806451612903</v>
      </c>
      <c r="H35" s="63">
        <v>59.8</v>
      </c>
      <c r="I35" s="63">
        <v>60.2</v>
      </c>
    </row>
    <row r="36" spans="2:9" ht="15">
      <c r="B36" s="63"/>
      <c r="C36" s="63"/>
      <c r="D36" s="63">
        <v>28.8</v>
      </c>
      <c r="E36" s="63">
        <v>0.12834224598930483</v>
      </c>
      <c r="F36" s="63">
        <v>28.620320855614978</v>
      </c>
      <c r="G36" s="63"/>
      <c r="H36" s="63">
        <v>28.6</v>
      </c>
      <c r="I36" s="63">
        <v>28.8</v>
      </c>
    </row>
    <row r="41" ht="12.75">
      <c r="D41" s="42">
        <f>D29/4.96</f>
        <v>45.24193548387097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KozlovaTN</cp:lastModifiedBy>
  <cp:lastPrinted>2011-10-17T15:46:45Z</cp:lastPrinted>
  <dcterms:created xsi:type="dcterms:W3CDTF">1996-10-08T23:32:33Z</dcterms:created>
  <dcterms:modified xsi:type="dcterms:W3CDTF">2011-10-21T09:57:41Z</dcterms:modified>
  <cp:category/>
  <cp:version/>
  <cp:contentType/>
  <cp:contentStatus/>
</cp:coreProperties>
</file>