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'Лист3'!$11:$13</definedName>
    <definedName name="_xlnm.Print_Area" localSheetId="0">'Лист3'!$A$1:$I$87</definedName>
  </definedNames>
  <calcPr fullCalcOnLoad="1"/>
</workbook>
</file>

<file path=xl/sharedStrings.xml><?xml version="1.0" encoding="utf-8"?>
<sst xmlns="http://schemas.openxmlformats.org/spreadsheetml/2006/main" count="130" uniqueCount="59">
  <si>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</si>
  <si>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проектные и изыскательские работы</t>
  </si>
  <si>
    <t>из них: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</si>
  <si>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</si>
  <si>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>Предполагаемая (предельная) стоимость объекта капитального строительства - в ценах соответствующих лет реализации инвестиционного проекта</t>
  </si>
  <si>
    <t xml:space="preserve">Главный распорядитель бюджетных средств - Министерство здравоохранения и социального развития Российской Федерации </t>
  </si>
  <si>
    <t>№ п/п</t>
  </si>
  <si>
    <t>Наименование объекта</t>
  </si>
  <si>
    <t>Мощ-
ность</t>
  </si>
  <si>
    <t>Срок ввода в эксплуа-
тацию</t>
  </si>
  <si>
    <t>Всего 
(тыс. рублей)</t>
  </si>
  <si>
    <t>2011 год</t>
  </si>
  <si>
    <t>2012 год</t>
  </si>
  <si>
    <t>2013 год</t>
  </si>
  <si>
    <t>2014 год</t>
  </si>
  <si>
    <t>1.</t>
  </si>
  <si>
    <t>строительство реабилитационного комплекса, г.Уфа, Республика Башкортостан</t>
  </si>
  <si>
    <t>2013</t>
  </si>
  <si>
    <t>общая площадь, тыс. кв. м</t>
  </si>
  <si>
    <t>количество коек</t>
  </si>
  <si>
    <t>Сметная стоимость объекта  капитального строительства (2009 год - год утверждения)</t>
  </si>
  <si>
    <t>2.</t>
  </si>
  <si>
    <t>реконструкция детского ортопедо-травматологического учебно-лечебного центра, г.Санкт-Петербург, Петроградский район, ул. Лахтинская д.10, литера А</t>
  </si>
  <si>
    <t>3.</t>
  </si>
  <si>
    <t>реконструкция лечебно-реабилитационного комплекса (корпус 1). I этап. Литера А, г.Санкт-Петербург, Выборгский район, пр. Пархоменко, д.15</t>
  </si>
  <si>
    <t>2011</t>
  </si>
  <si>
    <t>4.</t>
  </si>
  <si>
    <t>строительство лечебно-реабилитационного комплекса для перинатального центра (корпус 3), г. Санкт-Петербург, ул. Аккуратова, 2</t>
  </si>
  <si>
    <t>5.</t>
  </si>
  <si>
    <t>реконструкция корпусов, г. Москва</t>
  </si>
  <si>
    <t>2014</t>
  </si>
  <si>
    <t>2012</t>
  </si>
  <si>
    <t>_</t>
  </si>
  <si>
    <t>из них по годам реализации</t>
  </si>
  <si>
    <t>турнер</t>
  </si>
  <si>
    <t>вишневский</t>
  </si>
  <si>
    <t>2009 год</t>
  </si>
  <si>
    <t>2010 год</t>
  </si>
  <si>
    <t>смета</t>
  </si>
  <si>
    <t>УФА</t>
  </si>
  <si>
    <t>итого</t>
  </si>
  <si>
    <t>объем фин</t>
  </si>
  <si>
    <t>605 317,5*</t>
  </si>
  <si>
    <t>850 621,2**</t>
  </si>
  <si>
    <t xml:space="preserve">719 644,5*** </t>
  </si>
  <si>
    <t xml:space="preserve">840 250,0**** </t>
  </si>
  <si>
    <t>1 077 800,0*****</t>
  </si>
  <si>
    <t>* Включая бюджетные инвестиции в размере 137 850 тыс. рублей, осуществленные в 2009 - 2010 годах в проектирование и строительство указанного объекта.</t>
  </si>
  <si>
    <t>** Включая бюджетные инвестиции в размере 68 450 тыс. рублей, осуществленные в 2009 - 2010 годах в проектирование и реконструкцию указанного объекта.</t>
  </si>
  <si>
    <t>*** Включая бюджетные инвестиции в размере 485 180 тыс. рублей, осуществленные в 2009 - 2010 годах в проектирование и реконструкцию указанного объекта.</t>
  </si>
  <si>
    <t>**** Включая бюджетные инвестиции в размере 188 000 тыс. рублей, осуществленные в 2009 - 2010 годах в проектирование и строительство указанного объекта.</t>
  </si>
  <si>
    <t>Государственный заказчик, застройщик – федеральное государственное бюджетное учреждение «Федеральный Центр сердца, крови и эндокринологии  имени В.А. Алмазова» Министерства здравоохранения и социального развития Российской Федерации, г.Санкт-Петербург</t>
  </si>
  <si>
    <t>Государственный заказчик, застройщик – федеральное государственное  бюджетное учреждение «Федеральный Центр сердца, крови и эндокринологии  имени В.А. Алмазова» Министерства здравоохранения и социального развития Российской Федерации, г.Санкт-Петербург</t>
  </si>
  <si>
    <r>
      <t>Государственный заказчик, застройщик – федеральное государственное бюджетное учреждение «Всероссийский центр глазной и пластической хирургии» Министерства здравоохранения и социального развития Российской Федерации,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г.Уфа, Республика Башкортостан</t>
    </r>
  </si>
  <si>
    <t>Перечень объектов капитального строительства федеральных государственных учреждений, находящихся в ведении Министерства здравоохранения и социального развития Российской Федерации, не включенных в долгосрочные (федеральные) целевые программы, в проектирование, строительство и реконструкцию которых необходимо осуществлять бюджетные инвестиции за счет средств федерального бюджета (инвестиционные показатели и бюджетные ассигнования, необходимые для их реализации)</t>
  </si>
  <si>
    <t>Государственный заказчик, застройщик – федеральное государственное бюджетное учреждение «Институт хирургии имени А.В. Вишневского» Министерства здравоохранения и социального развития Российской Федерации, г.Москва</t>
  </si>
  <si>
    <t>Государственный заказчик, застройщик – федеральное государственное бюджетное учреждение «Научно-исследовательский детский ортопедический институт имени Г.И.Турнера» Министерства здравоохранения и социального развития Российской Федерации, г.Санкт-Петербург</t>
  </si>
  <si>
    <t>*****  Включая бюджетные инвестиции в размере 28 887,2 тыс. рублей, осуществленные в 2009 - 2010 годах в проектирование и реконструкцию указанного объекта.".</t>
  </si>
  <si>
    <t>Приложение к приказу Министерства
здравоохранения и социального развития
Российской Федерации 
от "__"_______2011г. №___ 
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к приказу Министерства здравоохранения и социального развития
Российской Федерации 
от 24 мая 2010 г. № 381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</si>
</sst>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  <numFmt numFmtId="190" formatCode="#,##0.0_р_."/>
    <numFmt numFmtId="191" formatCode="0.000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 CYR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Courier New"/>
      <family val="3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2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wrapText="1" indent="2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82" fontId="4" fillId="3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1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8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82" fontId="10" fillId="0" borderId="10" xfId="0" applyNumberFormat="1" applyFont="1" applyFill="1" applyBorder="1" applyAlignment="1">
      <alignment horizontal="right" wrapText="1"/>
    </xf>
    <xf numFmtId="190" fontId="12" fillId="0" borderId="10" xfId="0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5" borderId="0" xfId="0" applyFont="1" applyFill="1" applyAlignment="1">
      <alignment/>
    </xf>
    <xf numFmtId="9" fontId="0" fillId="0" borderId="0" xfId="57" applyFont="1" applyAlignment="1">
      <alignment/>
    </xf>
    <xf numFmtId="2" fontId="0" fillId="0" borderId="0" xfId="0" applyNumberFormat="1" applyAlignment="1">
      <alignment/>
    </xf>
    <xf numFmtId="0" fontId="0" fillId="36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showZeros="0" tabSelected="1" view="pageBreakPreview" zoomScale="70" zoomScaleSheetLayoutView="70" workbookViewId="0" topLeftCell="A1">
      <selection activeCell="E1" sqref="E1"/>
    </sheetView>
  </sheetViews>
  <sheetFormatPr defaultColWidth="9.140625" defaultRowHeight="12.75"/>
  <cols>
    <col min="1" max="1" width="5.57421875" style="2" customWidth="1"/>
    <col min="2" max="2" width="67.421875" style="2" customWidth="1"/>
    <col min="3" max="3" width="10.28125" style="2" customWidth="1"/>
    <col min="4" max="4" width="10.57421875" style="19" customWidth="1"/>
    <col min="5" max="5" width="23.7109375" style="2" customWidth="1"/>
    <col min="6" max="6" width="17.00390625" style="14" customWidth="1"/>
    <col min="7" max="7" width="14.8515625" style="2" customWidth="1"/>
    <col min="8" max="8" width="13.8515625" style="2" customWidth="1"/>
    <col min="9" max="9" width="15.28125" style="2" customWidth="1"/>
    <col min="10" max="10" width="9.140625" style="2" customWidth="1"/>
    <col min="11" max="11" width="13.8515625" style="2" customWidth="1"/>
    <col min="12" max="12" width="37.28125" style="2" customWidth="1"/>
    <col min="13" max="16384" width="9.140625" style="2" customWidth="1"/>
  </cols>
  <sheetData>
    <row r="1" spans="6:9" ht="199.5" customHeight="1">
      <c r="F1" s="74" t="s">
        <v>58</v>
      </c>
      <c r="G1" s="67"/>
      <c r="H1" s="67"/>
      <c r="I1" s="67"/>
    </row>
    <row r="2" spans="6:9" ht="18.75">
      <c r="F2" s="3"/>
      <c r="G2" s="56"/>
      <c r="H2" s="56"/>
      <c r="I2" s="56"/>
    </row>
    <row r="3" spans="1:9" ht="12" customHeight="1">
      <c r="A3" s="73" t="s">
        <v>54</v>
      </c>
      <c r="B3" s="67"/>
      <c r="C3" s="67"/>
      <c r="D3" s="67"/>
      <c r="E3" s="67"/>
      <c r="F3" s="67"/>
      <c r="G3" s="67"/>
      <c r="H3" s="67"/>
      <c r="I3" s="67"/>
    </row>
    <row r="4" spans="1:9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ht="8.25" customHeight="1">
      <c r="A5" s="67"/>
      <c r="B5" s="67"/>
      <c r="C5" s="67"/>
      <c r="D5" s="67"/>
      <c r="E5" s="67"/>
      <c r="F5" s="67"/>
      <c r="G5" s="67"/>
      <c r="H5" s="67"/>
      <c r="I5" s="67"/>
    </row>
    <row r="6" spans="1:9" ht="22.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18.75" customHeight="1">
      <c r="A7" s="67"/>
      <c r="B7" s="67"/>
      <c r="C7" s="67"/>
      <c r="D7" s="67"/>
      <c r="E7" s="67"/>
      <c r="F7" s="67"/>
      <c r="G7" s="67"/>
      <c r="H7" s="67"/>
      <c r="I7" s="67"/>
    </row>
    <row r="8" spans="1:6" ht="18.75">
      <c r="A8" s="13"/>
      <c r="B8" s="13"/>
      <c r="C8" s="13"/>
      <c r="D8" s="25"/>
      <c r="E8" s="13"/>
      <c r="F8" s="26"/>
    </row>
    <row r="9" spans="1:9" ht="17.25" customHeight="1">
      <c r="A9" s="65" t="s">
        <v>5</v>
      </c>
      <c r="B9" s="66"/>
      <c r="C9" s="66"/>
      <c r="D9" s="66"/>
      <c r="E9" s="66"/>
      <c r="F9" s="66"/>
      <c r="G9" s="67"/>
      <c r="H9" s="67"/>
      <c r="I9" s="67"/>
    </row>
    <row r="10" spans="1:2" ht="14.25" customHeight="1">
      <c r="A10" s="4"/>
      <c r="B10" s="4"/>
    </row>
    <row r="11" spans="1:9" ht="24" customHeight="1">
      <c r="A11" s="71" t="s">
        <v>6</v>
      </c>
      <c r="B11" s="71" t="s">
        <v>7</v>
      </c>
      <c r="C11" s="71" t="s">
        <v>8</v>
      </c>
      <c r="D11" s="70" t="s">
        <v>9</v>
      </c>
      <c r="E11" s="78" t="s">
        <v>10</v>
      </c>
      <c r="F11" s="75" t="s">
        <v>33</v>
      </c>
      <c r="G11" s="76"/>
      <c r="H11" s="76"/>
      <c r="I11" s="77"/>
    </row>
    <row r="12" spans="1:9" ht="48" customHeight="1">
      <c r="A12" s="72"/>
      <c r="B12" s="72"/>
      <c r="C12" s="72"/>
      <c r="D12" s="70"/>
      <c r="E12" s="79"/>
      <c r="F12" s="28" t="s">
        <v>11</v>
      </c>
      <c r="G12" s="28" t="s">
        <v>12</v>
      </c>
      <c r="H12" s="28" t="s">
        <v>13</v>
      </c>
      <c r="I12" s="28" t="s">
        <v>14</v>
      </c>
    </row>
    <row r="13" spans="1:9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f>1+E13</f>
        <v>6</v>
      </c>
      <c r="G13" s="27">
        <f>1+F13</f>
        <v>7</v>
      </c>
      <c r="H13" s="27">
        <f>1+G13</f>
        <v>8</v>
      </c>
      <c r="I13" s="27">
        <f>1+H13</f>
        <v>9</v>
      </c>
    </row>
    <row r="14" spans="1:6" ht="18.75">
      <c r="A14" s="3"/>
      <c r="B14" s="3"/>
      <c r="C14" s="5"/>
      <c r="D14" s="20"/>
      <c r="E14" s="5"/>
      <c r="F14" s="15"/>
    </row>
    <row r="15" spans="2:11" ht="78" customHeight="1">
      <c r="B15" s="6" t="s">
        <v>3</v>
      </c>
      <c r="C15" s="17"/>
      <c r="D15" s="21"/>
      <c r="E15" s="9">
        <v>4093633.24229344</v>
      </c>
      <c r="F15" s="9">
        <f>SUM(F30,F40,F52,F65,F78)</f>
        <v>1547040.52229344</v>
      </c>
      <c r="G15" s="9">
        <f>SUM(G30,G40,G52,G65,G78)</f>
        <v>1099454.6</v>
      </c>
      <c r="H15" s="9">
        <f>SUM(H30,H40,H52,H65,H78)</f>
        <v>429884</v>
      </c>
      <c r="I15" s="9">
        <f>SUM(I30,I40,I52,I65,I78)</f>
        <v>108886.90000000001</v>
      </c>
      <c r="J15" s="40"/>
      <c r="K15" s="24">
        <f>SUM(F15:I15,K30,K40,K52,K65,K78)</f>
        <v>4093633.2222934403</v>
      </c>
    </row>
    <row r="16" spans="2:8" ht="19.5" customHeight="1">
      <c r="B16" s="8" t="s">
        <v>2</v>
      </c>
      <c r="C16" s="17"/>
      <c r="D16" s="21"/>
      <c r="E16" s="7"/>
      <c r="F16" s="7"/>
      <c r="G16" s="7"/>
      <c r="H16" s="24"/>
    </row>
    <row r="17" spans="2:9" ht="19.5" customHeight="1">
      <c r="B17" s="8" t="s">
        <v>1</v>
      </c>
      <c r="C17" s="17"/>
      <c r="D17" s="21"/>
      <c r="E17" s="9">
        <v>131453.4</v>
      </c>
      <c r="F17" s="9">
        <v>0</v>
      </c>
      <c r="G17" s="9">
        <v>0</v>
      </c>
      <c r="H17" s="9">
        <v>0</v>
      </c>
      <c r="I17" s="9">
        <v>0</v>
      </c>
    </row>
    <row r="18" spans="2:8" ht="19.5" customHeight="1">
      <c r="B18" s="8"/>
      <c r="C18" s="17"/>
      <c r="D18" s="21"/>
      <c r="E18" s="9"/>
      <c r="F18" s="7"/>
      <c r="G18" s="23"/>
      <c r="H18" s="24"/>
    </row>
    <row r="19" spans="1:8" ht="114" customHeight="1">
      <c r="A19" s="3" t="s">
        <v>15</v>
      </c>
      <c r="B19" s="10" t="s">
        <v>53</v>
      </c>
      <c r="C19" s="18"/>
      <c r="D19" s="22"/>
      <c r="E19" s="9"/>
      <c r="F19" s="7"/>
      <c r="G19" s="23"/>
      <c r="H19" s="24"/>
    </row>
    <row r="20" spans="2:8" ht="39" customHeight="1">
      <c r="B20" s="29" t="s">
        <v>16</v>
      </c>
      <c r="C20" s="18"/>
      <c r="D20" s="20" t="s">
        <v>17</v>
      </c>
      <c r="E20" s="9"/>
      <c r="F20" s="7"/>
      <c r="G20" s="23"/>
      <c r="H20" s="24"/>
    </row>
    <row r="21" spans="2:8" ht="18.75">
      <c r="B21" s="29"/>
      <c r="C21" s="18"/>
      <c r="D21" s="22"/>
      <c r="E21" s="9"/>
      <c r="F21" s="7"/>
      <c r="G21" s="23"/>
      <c r="H21" s="24"/>
    </row>
    <row r="22" spans="2:8" ht="18.75">
      <c r="B22" s="8" t="s">
        <v>18</v>
      </c>
      <c r="C22" s="30">
        <v>9.3</v>
      </c>
      <c r="D22" s="22"/>
      <c r="E22" s="9"/>
      <c r="F22" s="7"/>
      <c r="G22" s="23"/>
      <c r="H22" s="24"/>
    </row>
    <row r="23" spans="2:8" ht="12.75" customHeight="1">
      <c r="B23" s="8"/>
      <c r="C23" s="30"/>
      <c r="D23" s="22"/>
      <c r="E23" s="9"/>
      <c r="F23" s="7"/>
      <c r="G23" s="23"/>
      <c r="H23" s="24"/>
    </row>
    <row r="24" spans="2:8" ht="18.75">
      <c r="B24" s="8" t="s">
        <v>19</v>
      </c>
      <c r="C24" s="30">
        <v>117</v>
      </c>
      <c r="D24" s="22"/>
      <c r="E24" s="9"/>
      <c r="F24" s="7"/>
      <c r="G24" s="23"/>
      <c r="H24" s="24"/>
    </row>
    <row r="25" spans="2:8" ht="2.25" customHeight="1">
      <c r="B25" s="29"/>
      <c r="C25" s="18"/>
      <c r="D25" s="22"/>
      <c r="E25" s="9"/>
      <c r="F25" s="7"/>
      <c r="G25" s="23"/>
      <c r="H25" s="24"/>
    </row>
    <row r="26" spans="2:9" ht="42.75" customHeight="1">
      <c r="B26" s="10" t="s">
        <v>20</v>
      </c>
      <c r="C26" s="18"/>
      <c r="D26" s="31"/>
      <c r="E26" s="9">
        <v>540465.85</v>
      </c>
      <c r="F26" s="9">
        <v>102402.5</v>
      </c>
      <c r="G26" s="9">
        <v>249876.5</v>
      </c>
      <c r="H26" s="9">
        <v>50786.8</v>
      </c>
      <c r="I26" s="5" t="s">
        <v>32</v>
      </c>
    </row>
    <row r="27" spans="2:8" ht="18.75">
      <c r="B27" s="8" t="s">
        <v>2</v>
      </c>
      <c r="C27" s="18"/>
      <c r="D27" s="22"/>
      <c r="E27" s="9"/>
      <c r="F27" s="9"/>
      <c r="G27" s="23"/>
      <c r="H27" s="24"/>
    </row>
    <row r="28" spans="2:8" ht="18.75">
      <c r="B28" s="8" t="s">
        <v>1</v>
      </c>
      <c r="C28" s="18"/>
      <c r="D28" s="31"/>
      <c r="E28" s="9">
        <v>7500</v>
      </c>
      <c r="F28" s="9"/>
      <c r="G28" s="23"/>
      <c r="H28" s="24"/>
    </row>
    <row r="29" spans="2:8" ht="18.75">
      <c r="B29" s="11"/>
      <c r="C29" s="18"/>
      <c r="D29" s="22"/>
      <c r="E29" s="9"/>
      <c r="F29" s="9"/>
      <c r="G29" s="23"/>
      <c r="H29" s="24"/>
    </row>
    <row r="30" spans="2:11" ht="75.75" customHeight="1">
      <c r="B30" s="12" t="s">
        <v>0</v>
      </c>
      <c r="C30" s="18"/>
      <c r="D30" s="31"/>
      <c r="E30" s="9" t="s">
        <v>42</v>
      </c>
      <c r="F30" s="9">
        <v>110900</v>
      </c>
      <c r="G30" s="9">
        <v>295916.5</v>
      </c>
      <c r="H30" s="9">
        <v>60651</v>
      </c>
      <c r="I30" s="5" t="s">
        <v>32</v>
      </c>
      <c r="K30" s="40">
        <v>137850</v>
      </c>
    </row>
    <row r="31" spans="2:8" ht="24.75" customHeight="1">
      <c r="B31" s="1" t="s">
        <v>2</v>
      </c>
      <c r="C31" s="18"/>
      <c r="D31" s="22"/>
      <c r="E31" s="9"/>
      <c r="F31" s="7"/>
      <c r="G31" s="23"/>
      <c r="H31" s="24"/>
    </row>
    <row r="32" spans="2:8" ht="22.5" customHeight="1">
      <c r="B32" s="8" t="s">
        <v>1</v>
      </c>
      <c r="C32" s="18"/>
      <c r="D32" s="31"/>
      <c r="E32" s="9">
        <v>7500</v>
      </c>
      <c r="F32" s="7"/>
      <c r="G32" s="23"/>
      <c r="H32" s="24"/>
    </row>
    <row r="33" spans="3:8" ht="15.75" customHeight="1">
      <c r="C33" s="18"/>
      <c r="D33" s="22"/>
      <c r="E33" s="9"/>
      <c r="F33" s="7"/>
      <c r="G33" s="23"/>
      <c r="H33" s="24"/>
    </row>
    <row r="34" spans="1:8" ht="116.25" customHeight="1">
      <c r="A34" s="3" t="s">
        <v>21</v>
      </c>
      <c r="B34" s="10" t="s">
        <v>56</v>
      </c>
      <c r="C34" s="16"/>
      <c r="D34" s="20"/>
      <c r="E34" s="9"/>
      <c r="F34" s="7"/>
      <c r="G34" s="23"/>
      <c r="H34" s="24"/>
    </row>
    <row r="35" spans="2:8" ht="79.5" customHeight="1">
      <c r="B35" s="32" t="s">
        <v>22</v>
      </c>
      <c r="C35" s="18"/>
      <c r="D35" s="20" t="s">
        <v>31</v>
      </c>
      <c r="E35" s="9"/>
      <c r="F35" s="7"/>
      <c r="G35" s="23"/>
      <c r="H35" s="24"/>
    </row>
    <row r="36" spans="2:8" ht="18.75" customHeight="1">
      <c r="B36" s="32" t="s">
        <v>18</v>
      </c>
      <c r="C36" s="20">
        <v>4.6</v>
      </c>
      <c r="D36" s="20"/>
      <c r="E36" s="9"/>
      <c r="F36" s="7"/>
      <c r="G36" s="23"/>
      <c r="H36" s="24"/>
    </row>
    <row r="37" spans="2:8" ht="12" customHeight="1">
      <c r="B37" s="10"/>
      <c r="C37" s="16"/>
      <c r="D37" s="20"/>
      <c r="E37" s="9"/>
      <c r="F37" s="7"/>
      <c r="G37" s="23"/>
      <c r="H37" s="24"/>
    </row>
    <row r="38" spans="2:9" ht="40.5" customHeight="1">
      <c r="B38" s="10" t="s">
        <v>20</v>
      </c>
      <c r="C38" s="33"/>
      <c r="D38" s="34"/>
      <c r="E38" s="9">
        <v>733978.8</v>
      </c>
      <c r="F38" s="9">
        <v>509723.8</v>
      </c>
      <c r="G38" s="9">
        <v>156769.8</v>
      </c>
      <c r="H38" s="5" t="s">
        <v>32</v>
      </c>
      <c r="I38" s="5" t="s">
        <v>32</v>
      </c>
    </row>
    <row r="39" spans="2:12" ht="26.25">
      <c r="B39" s="11"/>
      <c r="C39" s="18"/>
      <c r="D39" s="22"/>
      <c r="E39" s="9"/>
      <c r="F39" s="9"/>
      <c r="G39" s="23"/>
      <c r="H39" s="24"/>
      <c r="L39" s="54">
        <v>5855.9</v>
      </c>
    </row>
    <row r="40" spans="2:11" ht="75">
      <c r="B40" s="12" t="s">
        <v>0</v>
      </c>
      <c r="C40" s="18"/>
      <c r="D40" s="31"/>
      <c r="E40" s="9" t="s">
        <v>43</v>
      </c>
      <c r="F40" s="9">
        <v>571426</v>
      </c>
      <c r="G40" s="9">
        <v>210745.2</v>
      </c>
      <c r="H40" s="5" t="s">
        <v>32</v>
      </c>
      <c r="I40" s="5" t="s">
        <v>32</v>
      </c>
      <c r="K40" s="40">
        <v>68450</v>
      </c>
    </row>
    <row r="41" spans="2:8" ht="21" customHeight="1">
      <c r="B41" s="1" t="s">
        <v>2</v>
      </c>
      <c r="C41" s="18"/>
      <c r="D41" s="22"/>
      <c r="E41" s="9"/>
      <c r="F41" s="9"/>
      <c r="G41" s="23"/>
      <c r="H41" s="24"/>
    </row>
    <row r="42" spans="2:8" ht="22.5" customHeight="1">
      <c r="B42" s="8" t="s">
        <v>1</v>
      </c>
      <c r="C42" s="18"/>
      <c r="D42" s="31"/>
      <c r="E42" s="9">
        <v>4250</v>
      </c>
      <c r="F42" s="7"/>
      <c r="G42" s="23"/>
      <c r="H42" s="24"/>
    </row>
    <row r="43" spans="3:8" ht="18.75">
      <c r="C43" s="18"/>
      <c r="D43" s="22"/>
      <c r="E43" s="9"/>
      <c r="F43" s="7"/>
      <c r="G43" s="23"/>
      <c r="H43" s="24"/>
    </row>
    <row r="44" spans="1:8" ht="117" customHeight="1">
      <c r="A44" s="3" t="s">
        <v>23</v>
      </c>
      <c r="B44" s="10" t="s">
        <v>52</v>
      </c>
      <c r="C44" s="18"/>
      <c r="D44" s="22"/>
      <c r="E44" s="9"/>
      <c r="F44" s="7"/>
      <c r="G44" s="23"/>
      <c r="H44" s="24"/>
    </row>
    <row r="45" spans="2:8" ht="18.75">
      <c r="B45" s="10"/>
      <c r="C45" s="18"/>
      <c r="D45" s="22"/>
      <c r="E45" s="9"/>
      <c r="F45" s="7"/>
      <c r="G45" s="23"/>
      <c r="H45" s="24"/>
    </row>
    <row r="46" spans="2:8" ht="63" customHeight="1">
      <c r="B46" s="1" t="s">
        <v>24</v>
      </c>
      <c r="C46" s="18"/>
      <c r="D46" s="20" t="s">
        <v>25</v>
      </c>
      <c r="E46" s="9"/>
      <c r="F46" s="7"/>
      <c r="G46" s="23"/>
      <c r="H46" s="24"/>
    </row>
    <row r="47" spans="2:8" ht="18.75">
      <c r="B47" s="10"/>
      <c r="C47" s="18"/>
      <c r="D47" s="20"/>
      <c r="E47" s="9"/>
      <c r="F47" s="7"/>
      <c r="G47" s="23"/>
      <c r="H47" s="24"/>
    </row>
    <row r="48" spans="2:8" ht="18.75">
      <c r="B48" s="35" t="s">
        <v>18</v>
      </c>
      <c r="C48" s="16">
        <v>15.31</v>
      </c>
      <c r="D48" s="20"/>
      <c r="E48" s="9"/>
      <c r="F48" s="7"/>
      <c r="G48" s="23"/>
      <c r="H48" s="24"/>
    </row>
    <row r="49" spans="2:8" ht="18.75">
      <c r="B49" s="10"/>
      <c r="C49" s="18"/>
      <c r="D49" s="22"/>
      <c r="E49" s="9"/>
      <c r="F49" s="7"/>
      <c r="G49" s="23"/>
      <c r="H49" s="24"/>
    </row>
    <row r="50" spans="2:9" ht="47.25" customHeight="1">
      <c r="B50" s="10" t="s">
        <v>20</v>
      </c>
      <c r="C50" s="18"/>
      <c r="D50" s="31"/>
      <c r="E50" s="9">
        <v>690754.72</v>
      </c>
      <c r="F50" s="9">
        <v>217408.39860600187</v>
      </c>
      <c r="G50" s="5" t="s">
        <v>32</v>
      </c>
      <c r="H50" s="5" t="s">
        <v>32</v>
      </c>
      <c r="I50" s="5" t="s">
        <v>32</v>
      </c>
    </row>
    <row r="51" spans="2:8" ht="18.75">
      <c r="B51" s="8"/>
      <c r="C51" s="18"/>
      <c r="D51" s="22"/>
      <c r="E51" s="9"/>
      <c r="F51" s="7"/>
      <c r="G51" s="23"/>
      <c r="H51" s="24"/>
    </row>
    <row r="52" spans="2:11" ht="77.25" customHeight="1">
      <c r="B52" s="12" t="s">
        <v>0</v>
      </c>
      <c r="C52" s="18"/>
      <c r="D52" s="31"/>
      <c r="E52" s="9" t="s">
        <v>44</v>
      </c>
      <c r="F52" s="9">
        <v>234464.52229343992</v>
      </c>
      <c r="G52" s="5" t="s">
        <v>32</v>
      </c>
      <c r="H52" s="5" t="s">
        <v>32</v>
      </c>
      <c r="I52" s="5" t="s">
        <v>32</v>
      </c>
      <c r="K52" s="40">
        <v>485180</v>
      </c>
    </row>
    <row r="53" spans="2:8" ht="20.25" customHeight="1">
      <c r="B53" s="1" t="s">
        <v>2</v>
      </c>
      <c r="C53" s="18"/>
      <c r="D53" s="22"/>
      <c r="E53" s="9"/>
      <c r="F53" s="9"/>
      <c r="G53" s="23"/>
      <c r="H53" s="24"/>
    </row>
    <row r="54" spans="2:8" ht="18.75" customHeight="1">
      <c r="B54" s="8" t="s">
        <v>1</v>
      </c>
      <c r="C54" s="18"/>
      <c r="D54" s="31"/>
      <c r="E54" s="9">
        <v>22950</v>
      </c>
      <c r="F54" s="7"/>
      <c r="G54" s="23"/>
      <c r="H54" s="24"/>
    </row>
    <row r="55" spans="2:8" ht="20.25" customHeight="1">
      <c r="B55" s="8"/>
      <c r="C55" s="18"/>
      <c r="D55" s="22"/>
      <c r="E55" s="9"/>
      <c r="F55" s="7"/>
      <c r="G55" s="23"/>
      <c r="H55" s="24"/>
    </row>
    <row r="56" spans="1:8" ht="96.75" customHeight="1">
      <c r="A56" s="3" t="s">
        <v>26</v>
      </c>
      <c r="B56" s="10" t="s">
        <v>51</v>
      </c>
      <c r="C56" s="18"/>
      <c r="D56" s="22"/>
      <c r="E56" s="9"/>
      <c r="F56" s="7"/>
      <c r="G56" s="23"/>
      <c r="H56" s="24"/>
    </row>
    <row r="57" spans="2:8" ht="63.75" customHeight="1">
      <c r="B57" s="1" t="s">
        <v>27</v>
      </c>
      <c r="C57" s="18"/>
      <c r="D57" s="20" t="s">
        <v>31</v>
      </c>
      <c r="E57" s="9"/>
      <c r="F57" s="7"/>
      <c r="G57" s="23"/>
      <c r="H57" s="24"/>
    </row>
    <row r="58" spans="2:8" ht="12.75" customHeight="1">
      <c r="B58" s="10"/>
      <c r="C58" s="18"/>
      <c r="D58" s="20"/>
      <c r="E58" s="9"/>
      <c r="F58" s="7"/>
      <c r="G58" s="23"/>
      <c r="H58" s="24"/>
    </row>
    <row r="59" spans="2:8" ht="27" customHeight="1">
      <c r="B59" s="8" t="s">
        <v>19</v>
      </c>
      <c r="C59" s="36">
        <v>150</v>
      </c>
      <c r="D59" s="9"/>
      <c r="E59" s="9"/>
      <c r="F59" s="7"/>
      <c r="G59" s="23"/>
      <c r="H59" s="24"/>
    </row>
    <row r="60" spans="2:8" ht="13.5" customHeight="1">
      <c r="B60" s="10"/>
      <c r="C60" s="9"/>
      <c r="D60" s="9"/>
      <c r="E60" s="9"/>
      <c r="F60" s="7"/>
      <c r="G60" s="23"/>
      <c r="H60" s="24"/>
    </row>
    <row r="61" spans="2:9" ht="75">
      <c r="B61" s="10" t="s">
        <v>4</v>
      </c>
      <c r="C61" s="9"/>
      <c r="D61" s="9"/>
      <c r="E61" s="9">
        <v>840250</v>
      </c>
      <c r="F61" s="9">
        <v>630250</v>
      </c>
      <c r="G61" s="9">
        <v>22000</v>
      </c>
      <c r="H61" s="5" t="s">
        <v>32</v>
      </c>
      <c r="I61" s="5" t="s">
        <v>32</v>
      </c>
    </row>
    <row r="62" spans="2:8" ht="22.5" customHeight="1">
      <c r="B62" s="1" t="s">
        <v>2</v>
      </c>
      <c r="C62" s="18"/>
      <c r="D62" s="22"/>
      <c r="E62" s="9"/>
      <c r="F62" s="9"/>
      <c r="G62" s="23"/>
      <c r="H62" s="24"/>
    </row>
    <row r="63" spans="2:8" ht="23.25" customHeight="1">
      <c r="B63" s="8" t="s">
        <v>1</v>
      </c>
      <c r="C63" s="18"/>
      <c r="D63" s="31"/>
      <c r="E63" s="9">
        <v>68000</v>
      </c>
      <c r="F63" s="7"/>
      <c r="G63" s="23"/>
      <c r="H63" s="24"/>
    </row>
    <row r="64" spans="2:8" ht="15.75" customHeight="1">
      <c r="B64" s="11"/>
      <c r="C64" s="18"/>
      <c r="D64" s="22"/>
      <c r="E64" s="9"/>
      <c r="F64" s="7"/>
      <c r="G64" s="23"/>
      <c r="H64" s="24"/>
    </row>
    <row r="65" spans="2:11" ht="75">
      <c r="B65" s="12" t="s">
        <v>0</v>
      </c>
      <c r="C65" s="18"/>
      <c r="D65" s="31"/>
      <c r="E65" s="9" t="s">
        <v>45</v>
      </c>
      <c r="F65" s="9">
        <v>630250</v>
      </c>
      <c r="G65" s="9">
        <v>22000</v>
      </c>
      <c r="H65" s="5" t="s">
        <v>32</v>
      </c>
      <c r="I65" s="5" t="s">
        <v>32</v>
      </c>
      <c r="K65" s="40">
        <v>188000</v>
      </c>
    </row>
    <row r="66" spans="2:8" ht="24" customHeight="1">
      <c r="B66" s="1" t="s">
        <v>2</v>
      </c>
      <c r="C66" s="18"/>
      <c r="D66" s="22"/>
      <c r="E66" s="9"/>
      <c r="F66" s="9"/>
      <c r="G66" s="23"/>
      <c r="H66" s="24"/>
    </row>
    <row r="67" spans="2:8" ht="20.25" customHeight="1">
      <c r="B67" s="1" t="s">
        <v>1</v>
      </c>
      <c r="C67" s="18"/>
      <c r="D67" s="31"/>
      <c r="E67" s="9">
        <v>68000</v>
      </c>
      <c r="F67" s="7"/>
      <c r="G67" s="23"/>
      <c r="H67" s="24"/>
    </row>
    <row r="68" spans="3:8" ht="18.75">
      <c r="C68" s="18"/>
      <c r="D68" s="22"/>
      <c r="E68" s="9"/>
      <c r="F68" s="7"/>
      <c r="G68" s="23"/>
      <c r="H68" s="24"/>
    </row>
    <row r="69" spans="1:8" ht="96.75" customHeight="1">
      <c r="A69" s="3" t="s">
        <v>28</v>
      </c>
      <c r="B69" s="10" t="s">
        <v>55</v>
      </c>
      <c r="C69" s="16"/>
      <c r="E69" s="9"/>
      <c r="F69" s="7"/>
      <c r="G69" s="23"/>
      <c r="H69" s="24"/>
    </row>
    <row r="70" spans="2:8" ht="21" customHeight="1">
      <c r="B70" s="32" t="s">
        <v>29</v>
      </c>
      <c r="C70" s="18"/>
      <c r="D70" s="20" t="s">
        <v>30</v>
      </c>
      <c r="E70" s="9"/>
      <c r="F70" s="7"/>
      <c r="G70" s="23"/>
      <c r="H70" s="24"/>
    </row>
    <row r="71" spans="2:8" ht="18.75">
      <c r="B71" s="10"/>
      <c r="C71" s="16"/>
      <c r="D71" s="20"/>
      <c r="E71" s="9"/>
      <c r="F71" s="7"/>
      <c r="G71" s="23"/>
      <c r="H71" s="24"/>
    </row>
    <row r="72" spans="2:8" ht="18.75">
      <c r="B72" s="8" t="s">
        <v>18</v>
      </c>
      <c r="C72" s="16">
        <v>10.229</v>
      </c>
      <c r="D72" s="20"/>
      <c r="E72" s="9"/>
      <c r="F72" s="7"/>
      <c r="G72" s="23"/>
      <c r="H72" s="24"/>
    </row>
    <row r="73" spans="2:8" ht="18.75">
      <c r="B73" s="10"/>
      <c r="C73" s="16"/>
      <c r="D73" s="20"/>
      <c r="E73" s="9"/>
      <c r="F73" s="7"/>
      <c r="G73" s="23"/>
      <c r="H73" s="24"/>
    </row>
    <row r="74" spans="2:9" ht="75">
      <c r="B74" s="10" t="s">
        <v>4</v>
      </c>
      <c r="C74" s="33"/>
      <c r="D74" s="34"/>
      <c r="E74" s="9">
        <v>1077800.02</v>
      </c>
      <c r="F74" s="5" t="s">
        <v>32</v>
      </c>
      <c r="G74" s="9">
        <v>570792.9</v>
      </c>
      <c r="H74" s="9">
        <v>369233</v>
      </c>
      <c r="I74" s="9">
        <v>108886.90000000001</v>
      </c>
    </row>
    <row r="75" spans="2:9" ht="18.75">
      <c r="B75" s="8" t="s">
        <v>2</v>
      </c>
      <c r="C75" s="33"/>
      <c r="D75" s="37"/>
      <c r="E75" s="9"/>
      <c r="F75" s="9"/>
      <c r="G75" s="9"/>
      <c r="H75" s="24"/>
      <c r="I75" s="24"/>
    </row>
    <row r="76" spans="2:12" ht="23.25">
      <c r="B76" s="8" t="s">
        <v>1</v>
      </c>
      <c r="C76" s="33"/>
      <c r="D76" s="34"/>
      <c r="E76" s="9">
        <v>28753.4</v>
      </c>
      <c r="F76" s="9"/>
      <c r="G76" s="23"/>
      <c r="H76" s="24"/>
      <c r="L76" s="43">
        <v>5855.9</v>
      </c>
    </row>
    <row r="77" spans="2:8" ht="18.75">
      <c r="B77" s="11"/>
      <c r="C77" s="18"/>
      <c r="D77" s="22"/>
      <c r="E77" s="9"/>
      <c r="F77" s="9"/>
      <c r="G77" s="23"/>
      <c r="H77" s="24"/>
    </row>
    <row r="78" spans="2:11" ht="75">
      <c r="B78" s="12" t="s">
        <v>0</v>
      </c>
      <c r="C78" s="18"/>
      <c r="D78" s="31"/>
      <c r="E78" s="9" t="s">
        <v>46</v>
      </c>
      <c r="F78" s="5" t="s">
        <v>32</v>
      </c>
      <c r="G78" s="9">
        <v>570792.9</v>
      </c>
      <c r="H78" s="9">
        <v>369233</v>
      </c>
      <c r="I78" s="9">
        <v>108886.90000000001</v>
      </c>
      <c r="K78" s="44">
        <v>28887.2</v>
      </c>
    </row>
    <row r="79" spans="2:9" ht="18" customHeight="1">
      <c r="B79" s="1" t="s">
        <v>2</v>
      </c>
      <c r="C79" s="18"/>
      <c r="D79" s="22"/>
      <c r="E79" s="9"/>
      <c r="F79" s="9"/>
      <c r="G79" s="9"/>
      <c r="H79" s="24"/>
      <c r="I79" s="24"/>
    </row>
    <row r="80" spans="2:8" ht="24" customHeight="1">
      <c r="B80" s="8" t="s">
        <v>1</v>
      </c>
      <c r="C80" s="18"/>
      <c r="D80" s="31"/>
      <c r="E80" s="9">
        <v>28753.4</v>
      </c>
      <c r="F80" s="9"/>
      <c r="G80" s="23"/>
      <c r="H80" s="24"/>
    </row>
    <row r="81" spans="2:8" ht="24" customHeight="1">
      <c r="B81" s="8"/>
      <c r="C81" s="18"/>
      <c r="D81" s="31"/>
      <c r="E81" s="9"/>
      <c r="F81" s="9"/>
      <c r="G81" s="23"/>
      <c r="H81" s="24"/>
    </row>
    <row r="82" spans="2:7" ht="12.75">
      <c r="B82" s="64"/>
      <c r="C82" s="18"/>
      <c r="D82" s="22"/>
      <c r="E82" s="18"/>
      <c r="F82" s="38"/>
      <c r="G82" s="18"/>
    </row>
    <row r="83" spans="2:9" ht="39.75" customHeight="1">
      <c r="B83" s="68" t="s">
        <v>47</v>
      </c>
      <c r="C83" s="68"/>
      <c r="D83" s="68"/>
      <c r="E83" s="69"/>
      <c r="F83" s="69"/>
      <c r="G83" s="69"/>
      <c r="H83" s="69"/>
      <c r="I83" s="67"/>
    </row>
    <row r="84" spans="2:9" ht="39.75" customHeight="1">
      <c r="B84" s="68" t="s">
        <v>48</v>
      </c>
      <c r="C84" s="68"/>
      <c r="D84" s="68"/>
      <c r="E84" s="69"/>
      <c r="F84" s="69"/>
      <c r="G84" s="69"/>
      <c r="H84" s="69"/>
      <c r="I84" s="67"/>
    </row>
    <row r="85" spans="2:9" ht="39.75" customHeight="1">
      <c r="B85" s="68" t="s">
        <v>49</v>
      </c>
      <c r="C85" s="68"/>
      <c r="D85" s="68"/>
      <c r="E85" s="69"/>
      <c r="F85" s="69"/>
      <c r="G85" s="69"/>
      <c r="H85" s="69"/>
      <c r="I85" s="67"/>
    </row>
    <row r="86" spans="2:9" ht="39.75" customHeight="1">
      <c r="B86" s="68" t="s">
        <v>50</v>
      </c>
      <c r="C86" s="68"/>
      <c r="D86" s="68"/>
      <c r="E86" s="69"/>
      <c r="F86" s="69"/>
      <c r="G86" s="69"/>
      <c r="H86" s="69"/>
      <c r="I86" s="67"/>
    </row>
    <row r="87" spans="2:9" ht="39.75" customHeight="1">
      <c r="B87" s="68" t="s">
        <v>57</v>
      </c>
      <c r="C87" s="68"/>
      <c r="D87" s="68"/>
      <c r="E87" s="69"/>
      <c r="F87" s="69"/>
      <c r="G87" s="69"/>
      <c r="H87" s="69"/>
      <c r="I87" s="67"/>
    </row>
    <row r="88" spans="5:6" ht="39.75" customHeight="1">
      <c r="E88" s="9"/>
      <c r="F88" s="7"/>
    </row>
    <row r="89" spans="5:6" ht="18.75">
      <c r="E89" s="9"/>
      <c r="F89" s="7"/>
    </row>
    <row r="90" spans="5:6" ht="18.75">
      <c r="E90" s="9"/>
      <c r="F90" s="7"/>
    </row>
    <row r="91" spans="2:6" ht="18.75">
      <c r="B91" s="9"/>
      <c r="E91" s="9"/>
      <c r="F91" s="7"/>
    </row>
    <row r="92" spans="2:6" ht="18.75">
      <c r="B92" s="9"/>
      <c r="E92" s="9"/>
      <c r="F92" s="7"/>
    </row>
    <row r="93" spans="2:6" ht="18.75">
      <c r="B93" s="39"/>
      <c r="E93" s="9"/>
      <c r="F93" s="7"/>
    </row>
    <row r="94" spans="2:6" ht="18.75">
      <c r="B94" s="40"/>
      <c r="E94" s="9"/>
      <c r="F94" s="7"/>
    </row>
    <row r="95" ht="12.75">
      <c r="B95" s="24"/>
    </row>
    <row r="96" ht="12.75">
      <c r="B96" s="41"/>
    </row>
  </sheetData>
  <sheetProtection/>
  <mergeCells count="14">
    <mergeCell ref="A3:I7"/>
    <mergeCell ref="A11:A12"/>
    <mergeCell ref="F1:I1"/>
    <mergeCell ref="B87:I87"/>
    <mergeCell ref="F11:I11"/>
    <mergeCell ref="B11:B12"/>
    <mergeCell ref="E11:E12"/>
    <mergeCell ref="B83:I83"/>
    <mergeCell ref="A9:I9"/>
    <mergeCell ref="B84:I84"/>
    <mergeCell ref="B85:I85"/>
    <mergeCell ref="B86:I86"/>
    <mergeCell ref="D11:D12"/>
    <mergeCell ref="C11:C12"/>
  </mergeCells>
  <printOptions/>
  <pageMargins left="0.5905511811023623" right="0.15748031496062992" top="0.31496062992125984" bottom="0.31496062992125984" header="0.15748031496062992" footer="0.15748031496062992"/>
  <pageSetup horizontalDpi="600" verticalDpi="600" orientation="landscape" paperSize="9" scale="7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9:Z74"/>
  <sheetViews>
    <sheetView zoomScalePageLayoutView="0" workbookViewId="0" topLeftCell="B52">
      <selection activeCell="E70" sqref="E70:G74"/>
    </sheetView>
  </sheetViews>
  <sheetFormatPr defaultColWidth="9.140625" defaultRowHeight="12.75"/>
  <cols>
    <col min="4" max="4" width="10.140625" style="0" bestFit="1" customWidth="1"/>
    <col min="5" max="5" width="16.28125" style="0" customWidth="1"/>
    <col min="6" max="6" width="14.7109375" style="0" customWidth="1"/>
    <col min="7" max="7" width="18.421875" style="0" customWidth="1"/>
    <col min="8" max="8" width="11.57421875" style="0" customWidth="1"/>
    <col min="10" max="10" width="16.421875" style="0" customWidth="1"/>
    <col min="14" max="14" width="16.57421875" style="0" customWidth="1"/>
    <col min="15" max="15" width="13.57421875" style="0" customWidth="1"/>
  </cols>
  <sheetData>
    <row r="9" spans="2:18" ht="13.5" thickBot="1">
      <c r="B9" s="47" t="s">
        <v>34</v>
      </c>
      <c r="R9" t="s">
        <v>38</v>
      </c>
    </row>
    <row r="10" spans="8:18" ht="14.25" thickBot="1">
      <c r="H10" s="45">
        <v>38.3</v>
      </c>
      <c r="J10">
        <v>38.3</v>
      </c>
      <c r="K10">
        <f aca="true" t="shared" si="0" ref="K10:K15">ROUND(J10,1)</f>
        <v>38.3</v>
      </c>
      <c r="L10">
        <v>38.3</v>
      </c>
      <c r="N10">
        <v>38250</v>
      </c>
      <c r="O10" s="42">
        <f>+N10</f>
        <v>38250</v>
      </c>
      <c r="P10">
        <f>O10/1000</f>
        <v>38.25</v>
      </c>
      <c r="Q10">
        <f>ROUND(P10,1)</f>
        <v>38.3</v>
      </c>
      <c r="R10" s="55">
        <v>38.3</v>
      </c>
    </row>
    <row r="11" spans="8:25" ht="14.25" thickBot="1">
      <c r="H11" s="46">
        <v>29.2</v>
      </c>
      <c r="J11">
        <v>30.2</v>
      </c>
      <c r="K11">
        <f t="shared" si="0"/>
        <v>30.2</v>
      </c>
      <c r="L11">
        <v>30.2</v>
      </c>
      <c r="N11">
        <v>29235.237173281705</v>
      </c>
      <c r="O11" s="42">
        <f>+N11</f>
        <v>29235.237173281705</v>
      </c>
      <c r="P11">
        <f>O11/1000</f>
        <v>29.235237173281703</v>
      </c>
      <c r="Q11">
        <f>ROUND(P11,1)</f>
        <v>29.2</v>
      </c>
      <c r="R11" s="55">
        <v>29.2</v>
      </c>
      <c r="V11">
        <v>68.5</v>
      </c>
      <c r="Y11">
        <v>8634.7</v>
      </c>
    </row>
    <row r="12" spans="11:25" ht="12.75">
      <c r="K12">
        <f t="shared" si="0"/>
        <v>0</v>
      </c>
      <c r="L12">
        <v>0</v>
      </c>
      <c r="N12">
        <v>117229.13954445817</v>
      </c>
      <c r="O12" s="42">
        <v>509723.8</v>
      </c>
      <c r="P12">
        <f>O12/1000</f>
        <v>509.7238</v>
      </c>
      <c r="Q12">
        <f>ROUND(P12,1)</f>
        <v>509.7</v>
      </c>
      <c r="R12" s="55">
        <v>509.7</v>
      </c>
      <c r="S12">
        <v>571426</v>
      </c>
      <c r="T12">
        <f>S12/1000</f>
        <v>571.426</v>
      </c>
      <c r="U12">
        <f>ROUND(T12,1)</f>
        <v>571.4</v>
      </c>
      <c r="V12">
        <v>571.4</v>
      </c>
      <c r="Y12">
        <v>145000</v>
      </c>
    </row>
    <row r="13" spans="11:26" ht="12.75">
      <c r="K13">
        <f t="shared" si="0"/>
        <v>0</v>
      </c>
      <c r="L13">
        <v>0</v>
      </c>
      <c r="N13">
        <v>310404.4524197724</v>
      </c>
      <c r="O13" s="42">
        <v>156769.8</v>
      </c>
      <c r="P13">
        <f>O13/1000</f>
        <v>156.76979999999998</v>
      </c>
      <c r="Q13">
        <f>ROUND(P13,1)</f>
        <v>156.8</v>
      </c>
      <c r="R13" s="55">
        <v>156.8</v>
      </c>
      <c r="S13">
        <v>210745.2</v>
      </c>
      <c r="T13">
        <f>S13/1000</f>
        <v>210.7452</v>
      </c>
      <c r="U13">
        <f>ROUND(T13,1)</f>
        <v>210.7</v>
      </c>
      <c r="V13">
        <v>210.7</v>
      </c>
      <c r="Y13">
        <f>SUM(Y11:Y12)</f>
        <v>153634.7</v>
      </c>
      <c r="Z13">
        <v>291365.3</v>
      </c>
    </row>
    <row r="14" spans="2:16" ht="18.75">
      <c r="B14">
        <v>423085.0395444582</v>
      </c>
      <c r="D14">
        <v>432281.9</v>
      </c>
      <c r="E14" s="9">
        <v>509723.8</v>
      </c>
      <c r="F14" s="42">
        <f>E14/1000</f>
        <v>509.7238</v>
      </c>
      <c r="H14" s="42">
        <v>509.7238</v>
      </c>
      <c r="I14" s="42"/>
      <c r="J14" s="42">
        <v>426.4</v>
      </c>
      <c r="K14">
        <f t="shared" si="0"/>
        <v>426.4</v>
      </c>
      <c r="L14">
        <v>426.4</v>
      </c>
      <c r="N14">
        <v>238859.9708624878</v>
      </c>
      <c r="P14">
        <f>O14/1000</f>
        <v>0</v>
      </c>
    </row>
    <row r="15" spans="2:18" ht="18.75">
      <c r="B15">
        <v>10404.452419772</v>
      </c>
      <c r="D15">
        <v>58524</v>
      </c>
      <c r="E15" s="9">
        <v>156769.8</v>
      </c>
      <c r="F15" s="42">
        <f>E15/1000</f>
        <v>156.76979999999998</v>
      </c>
      <c r="H15" s="42">
        <v>156.76979999999998</v>
      </c>
      <c r="I15" s="42"/>
      <c r="J15" s="42">
        <v>64.4</v>
      </c>
      <c r="K15">
        <f t="shared" si="0"/>
        <v>64.4</v>
      </c>
      <c r="L15">
        <v>64.4</v>
      </c>
      <c r="N15">
        <f>SUM(N10:N14)</f>
        <v>733978.8</v>
      </c>
      <c r="O15" s="42">
        <f>SUM(O10:O14)</f>
        <v>733978.8371732817</v>
      </c>
      <c r="P15" s="42">
        <f>SUM(P10:P14)</f>
        <v>733.9788371732816</v>
      </c>
      <c r="Q15" s="42">
        <f>SUM(Q10:Q14)</f>
        <v>734</v>
      </c>
      <c r="R15" s="42">
        <f>SUM(R10:R14)</f>
        <v>734</v>
      </c>
    </row>
    <row r="16" spans="6:10" ht="12.75">
      <c r="F16" s="42"/>
      <c r="H16" s="42"/>
      <c r="I16" s="42"/>
      <c r="J16" s="42"/>
    </row>
    <row r="17" spans="5:12" ht="12.75">
      <c r="E17">
        <v>426426</v>
      </c>
      <c r="F17" s="42">
        <f>E17/1000</f>
        <v>426.426</v>
      </c>
      <c r="L17">
        <f>SUM(L10:L16)</f>
        <v>559.3</v>
      </c>
    </row>
    <row r="18" spans="5:10" ht="12.75">
      <c r="E18">
        <v>58524</v>
      </c>
      <c r="F18" s="42">
        <f>E18/1000</f>
        <v>58.524</v>
      </c>
      <c r="J18" s="42">
        <f>SUM(J10:J16)</f>
        <v>559.3</v>
      </c>
    </row>
    <row r="24" ht="12.75">
      <c r="B24" s="47" t="s">
        <v>35</v>
      </c>
    </row>
    <row r="27" spans="4:13" ht="15.75">
      <c r="D27" s="48" t="s">
        <v>36</v>
      </c>
      <c r="F27" s="51">
        <v>23.6</v>
      </c>
      <c r="G27">
        <f aca="true" t="shared" si="1" ref="G27:G32">ROUND(F27,1)</f>
        <v>23.6</v>
      </c>
      <c r="H27" s="42">
        <v>23.6</v>
      </c>
      <c r="I27">
        <v>1.173</v>
      </c>
      <c r="K27">
        <f>H27*I27</f>
        <v>27.682800000000004</v>
      </c>
      <c r="L27">
        <f aca="true" t="shared" si="2" ref="L27:L32">ROUND(K27,1)</f>
        <v>27.7</v>
      </c>
      <c r="M27">
        <v>27.7</v>
      </c>
    </row>
    <row r="28" spans="4:13" ht="15.75">
      <c r="D28" s="48" t="s">
        <v>37</v>
      </c>
      <c r="F28" s="49">
        <v>5.3</v>
      </c>
      <c r="G28">
        <f t="shared" si="1"/>
        <v>5.3</v>
      </c>
      <c r="H28" s="42">
        <v>5.3</v>
      </c>
      <c r="I28">
        <v>1.082</v>
      </c>
      <c r="K28">
        <f>H28*I28</f>
        <v>5.7346</v>
      </c>
      <c r="L28">
        <f t="shared" si="2"/>
        <v>5.7</v>
      </c>
      <c r="M28">
        <v>5.7</v>
      </c>
    </row>
    <row r="29" spans="4:13" ht="15.75">
      <c r="D29" s="48" t="s">
        <v>11</v>
      </c>
      <c r="E29" s="50">
        <v>210000</v>
      </c>
      <c r="F29" s="50">
        <f>E29/1000</f>
        <v>210</v>
      </c>
      <c r="G29">
        <f t="shared" si="1"/>
        <v>210</v>
      </c>
      <c r="H29" s="42">
        <v>210</v>
      </c>
      <c r="I29">
        <v>1</v>
      </c>
      <c r="K29">
        <f>H29*I29</f>
        <v>210</v>
      </c>
      <c r="L29">
        <f t="shared" si="2"/>
        <v>210</v>
      </c>
      <c r="M29">
        <v>210</v>
      </c>
    </row>
    <row r="30" spans="4:13" ht="15.75">
      <c r="D30" s="48" t="s">
        <v>12</v>
      </c>
      <c r="E30" s="50">
        <v>547957.12</v>
      </c>
      <c r="F30" s="50">
        <f>E30/1000</f>
        <v>547.95712</v>
      </c>
      <c r="G30">
        <f t="shared" si="1"/>
        <v>548</v>
      </c>
      <c r="H30" s="42">
        <v>548</v>
      </c>
      <c r="I30">
        <v>1.08</v>
      </c>
      <c r="K30">
        <f>H30/I30</f>
        <v>507.4074074074074</v>
      </c>
      <c r="L30">
        <f t="shared" si="2"/>
        <v>507.4</v>
      </c>
      <c r="M30">
        <v>507.4</v>
      </c>
    </row>
    <row r="31" spans="4:13" ht="15.75">
      <c r="D31" s="48" t="s">
        <v>13</v>
      </c>
      <c r="E31" s="50">
        <v>182068.8</v>
      </c>
      <c r="F31" s="50">
        <f>E31/1000</f>
        <v>182.06879999999998</v>
      </c>
      <c r="G31">
        <f t="shared" si="1"/>
        <v>182.1</v>
      </c>
      <c r="H31" s="42">
        <v>182</v>
      </c>
      <c r="I31">
        <v>1.165</v>
      </c>
      <c r="K31">
        <f>H31/I31</f>
        <v>156.22317596566523</v>
      </c>
      <c r="L31">
        <f t="shared" si="2"/>
        <v>156.2</v>
      </c>
      <c r="M31">
        <v>156.2</v>
      </c>
    </row>
    <row r="32" spans="4:13" ht="15.75">
      <c r="D32" s="49" t="s">
        <v>14</v>
      </c>
      <c r="E32" s="50">
        <v>108886.90000000001</v>
      </c>
      <c r="F32" s="50">
        <f>E32/1000</f>
        <v>108.88690000000001</v>
      </c>
      <c r="G32">
        <f t="shared" si="1"/>
        <v>108.9</v>
      </c>
      <c r="H32" s="42">
        <v>108.9</v>
      </c>
      <c r="I32">
        <v>1.165</v>
      </c>
      <c r="J32">
        <v>1.08</v>
      </c>
      <c r="K32">
        <f>H32/I32/J32</f>
        <v>86.552217453505</v>
      </c>
      <c r="L32">
        <f t="shared" si="2"/>
        <v>86.6</v>
      </c>
      <c r="M32">
        <v>86.6</v>
      </c>
    </row>
    <row r="33" spans="6:15" ht="12.75">
      <c r="F33" s="50"/>
      <c r="H33" s="42">
        <f>SUM(H27:H32)</f>
        <v>1077.8</v>
      </c>
      <c r="K33">
        <f>SUM(K27:K32)</f>
        <v>993.6002008265776</v>
      </c>
      <c r="L33">
        <f>SUM(L27:L32)</f>
        <v>993.6</v>
      </c>
      <c r="M33">
        <f>SUM(M27:M32)</f>
        <v>993.6</v>
      </c>
      <c r="N33">
        <v>10.23</v>
      </c>
      <c r="O33" s="42">
        <f>M33/N33</f>
        <v>97.12609970674487</v>
      </c>
    </row>
    <row r="39" spans="4:7" ht="18.75">
      <c r="D39">
        <v>2009</v>
      </c>
      <c r="E39" s="52">
        <v>5123.4</v>
      </c>
      <c r="F39">
        <v>1.173</v>
      </c>
      <c r="G39">
        <f>E39*F39</f>
        <v>6009.7482</v>
      </c>
    </row>
    <row r="40" spans="4:7" ht="15.75">
      <c r="D40">
        <v>2010</v>
      </c>
      <c r="E40" s="53">
        <v>23630</v>
      </c>
      <c r="F40">
        <v>1.082</v>
      </c>
      <c r="G40">
        <f>E40*F40</f>
        <v>25567.660000000003</v>
      </c>
    </row>
    <row r="41" spans="7:8" ht="12.75">
      <c r="G41">
        <f>SUM(G39:G40)</f>
        <v>31577.408200000005</v>
      </c>
      <c r="H41" s="42">
        <f>G41/1000</f>
        <v>31.577408200000004</v>
      </c>
    </row>
    <row r="50" ht="12.75">
      <c r="B50" s="57" t="s">
        <v>39</v>
      </c>
    </row>
    <row r="51" spans="7:12" ht="18.75">
      <c r="G51" s="9"/>
      <c r="J51" s="9">
        <v>540465.85</v>
      </c>
      <c r="L51" s="9"/>
    </row>
    <row r="52" spans="6:23" ht="12.75">
      <c r="F52" s="63" t="s">
        <v>41</v>
      </c>
      <c r="L52" s="60" t="s">
        <v>38</v>
      </c>
      <c r="N52" s="63" t="s">
        <v>38</v>
      </c>
      <c r="P52" s="60" t="s">
        <v>41</v>
      </c>
      <c r="Q52" s="60" t="s">
        <v>38</v>
      </c>
      <c r="V52" s="63" t="s">
        <v>41</v>
      </c>
      <c r="W52" s="63" t="s">
        <v>38</v>
      </c>
    </row>
    <row r="53" spans="3:24" ht="12.75">
      <c r="C53" t="s">
        <v>40</v>
      </c>
      <c r="D53" s="58">
        <v>605317.5</v>
      </c>
      <c r="F53" s="58">
        <f>SUM(F54:F58)</f>
        <v>605317.5</v>
      </c>
      <c r="J53">
        <f>SUM(J54:J58)</f>
        <v>509677.3</v>
      </c>
      <c r="L53" s="42">
        <f>SUM(L54:L58)</f>
        <v>540465.8500000001</v>
      </c>
      <c r="N53">
        <f>SUM(N54:N58)</f>
        <v>540465.8</v>
      </c>
      <c r="P53">
        <f aca="true" t="shared" si="3" ref="P53:P58">F53/1000</f>
        <v>605.3175</v>
      </c>
      <c r="Q53">
        <f aca="true" t="shared" si="4" ref="Q53:Q58">N53/1000</f>
        <v>540.4658000000001</v>
      </c>
      <c r="S53">
        <f aca="true" t="shared" si="5" ref="S53:T58">ROUND(P53,1)</f>
        <v>605.3</v>
      </c>
      <c r="T53">
        <f t="shared" si="5"/>
        <v>540.5</v>
      </c>
      <c r="V53">
        <v>605.3</v>
      </c>
      <c r="W53">
        <v>540.5</v>
      </c>
      <c r="X53" t="s">
        <v>40</v>
      </c>
    </row>
    <row r="54" spans="3:24" ht="12.75">
      <c r="C54" t="s">
        <v>36</v>
      </c>
      <c r="D54" s="58">
        <v>111600</v>
      </c>
      <c r="F54" s="58">
        <f>SUM(D54:E54)</f>
        <v>111600</v>
      </c>
      <c r="G54">
        <v>1</v>
      </c>
      <c r="H54">
        <f>F54/G54</f>
        <v>111600</v>
      </c>
      <c r="I54">
        <f>ROUND(H54,1)</f>
        <v>111600</v>
      </c>
      <c r="J54">
        <v>111600</v>
      </c>
      <c r="L54" s="42">
        <f>SUM(J54:K54)</f>
        <v>111600</v>
      </c>
      <c r="M54" s="42">
        <f>ROUND(L54,1)</f>
        <v>111600</v>
      </c>
      <c r="N54">
        <v>111600</v>
      </c>
      <c r="P54">
        <f t="shared" si="3"/>
        <v>111.6</v>
      </c>
      <c r="Q54">
        <f t="shared" si="4"/>
        <v>111.6</v>
      </c>
      <c r="S54">
        <f t="shared" si="5"/>
        <v>111.6</v>
      </c>
      <c r="T54">
        <f t="shared" si="5"/>
        <v>111.6</v>
      </c>
      <c r="V54">
        <v>111.6</v>
      </c>
      <c r="W54">
        <v>111.6</v>
      </c>
      <c r="X54" t="s">
        <v>36</v>
      </c>
    </row>
    <row r="55" spans="3:24" ht="12.75">
      <c r="C55" t="s">
        <v>37</v>
      </c>
      <c r="D55" s="58">
        <v>26250</v>
      </c>
      <c r="F55" s="58">
        <f>SUM(D55:E55)</f>
        <v>26250</v>
      </c>
      <c r="G55">
        <v>1.082</v>
      </c>
      <c r="H55">
        <f>F55/G55</f>
        <v>24260.628465804064</v>
      </c>
      <c r="I55">
        <f>ROUND(H55,1)</f>
        <v>24260.6</v>
      </c>
      <c r="J55">
        <v>24260.6</v>
      </c>
      <c r="K55">
        <v>1539.4274999999996</v>
      </c>
      <c r="L55" s="42">
        <f>SUM(J55:K55)</f>
        <v>25800.027499999997</v>
      </c>
      <c r="M55" s="42">
        <f>ROUND(L55,1)</f>
        <v>25800</v>
      </c>
      <c r="N55">
        <v>25800</v>
      </c>
      <c r="P55">
        <f t="shared" si="3"/>
        <v>26.25</v>
      </c>
      <c r="Q55">
        <f t="shared" si="4"/>
        <v>25.8</v>
      </c>
      <c r="S55">
        <f t="shared" si="5"/>
        <v>26.3</v>
      </c>
      <c r="T55">
        <f t="shared" si="5"/>
        <v>25.8</v>
      </c>
      <c r="V55">
        <v>26.2</v>
      </c>
      <c r="W55">
        <v>25.8</v>
      </c>
      <c r="X55" t="s">
        <v>37</v>
      </c>
    </row>
    <row r="56" spans="3:24" ht="12.75">
      <c r="C56" t="s">
        <v>11</v>
      </c>
      <c r="D56">
        <v>60900</v>
      </c>
      <c r="E56">
        <v>50000</v>
      </c>
      <c r="F56" s="58">
        <f>SUM(D56:E56)</f>
        <v>110900</v>
      </c>
      <c r="G56">
        <v>1.171</v>
      </c>
      <c r="H56">
        <f>F56/G56</f>
        <v>94705.38001707941</v>
      </c>
      <c r="I56">
        <f>ROUND(H56,1)</f>
        <v>94705.4</v>
      </c>
      <c r="J56">
        <v>94705.4</v>
      </c>
      <c r="K56">
        <v>7697.137499999997</v>
      </c>
      <c r="L56" s="42">
        <f>SUM(J56:K56)</f>
        <v>102402.53749999999</v>
      </c>
      <c r="M56" s="42">
        <f>ROUND(L56,1)</f>
        <v>102402.5</v>
      </c>
      <c r="N56">
        <v>102402.5</v>
      </c>
      <c r="P56">
        <f t="shared" si="3"/>
        <v>110.9</v>
      </c>
      <c r="Q56">
        <f t="shared" si="4"/>
        <v>102.4025</v>
      </c>
      <c r="S56">
        <f t="shared" si="5"/>
        <v>110.9</v>
      </c>
      <c r="T56">
        <f t="shared" si="5"/>
        <v>102.4</v>
      </c>
      <c r="V56">
        <v>110.9</v>
      </c>
      <c r="W56">
        <v>102.4</v>
      </c>
      <c r="X56" t="s">
        <v>11</v>
      </c>
    </row>
    <row r="57" spans="3:24" ht="12.75">
      <c r="C57" t="s">
        <v>12</v>
      </c>
      <c r="D57">
        <v>345916.5</v>
      </c>
      <c r="E57">
        <v>-50000</v>
      </c>
      <c r="F57" s="58">
        <f>SUM(D57:E57)</f>
        <v>295916.5</v>
      </c>
      <c r="G57">
        <v>1.262</v>
      </c>
      <c r="H57">
        <f>F57/G57</f>
        <v>234482.1711568938</v>
      </c>
      <c r="I57">
        <f>ROUND(H57,1)</f>
        <v>234482.2</v>
      </c>
      <c r="J57">
        <v>234482.2</v>
      </c>
      <c r="K57">
        <v>15394.274999999994</v>
      </c>
      <c r="L57" s="42">
        <f>SUM(J57:K57)</f>
        <v>249876.475</v>
      </c>
      <c r="M57" s="42">
        <f>ROUND(L57,1)</f>
        <v>249876.5</v>
      </c>
      <c r="N57">
        <v>249876.5</v>
      </c>
      <c r="P57">
        <f t="shared" si="3"/>
        <v>295.9165</v>
      </c>
      <c r="Q57">
        <f t="shared" si="4"/>
        <v>249.8765</v>
      </c>
      <c r="S57">
        <f t="shared" si="5"/>
        <v>295.9</v>
      </c>
      <c r="T57">
        <f t="shared" si="5"/>
        <v>249.9</v>
      </c>
      <c r="V57">
        <v>295.9</v>
      </c>
      <c r="W57">
        <v>249.9</v>
      </c>
      <c r="X57" t="s">
        <v>12</v>
      </c>
    </row>
    <row r="58" spans="3:24" ht="12.75">
      <c r="C58" t="s">
        <v>13</v>
      </c>
      <c r="D58">
        <v>60651</v>
      </c>
      <c r="F58" s="58">
        <f>SUM(D58:E58)</f>
        <v>60651</v>
      </c>
      <c r="G58">
        <v>1.359</v>
      </c>
      <c r="H58">
        <f>F58/G58</f>
        <v>44629.13907284768</v>
      </c>
      <c r="I58">
        <f>ROUND(H58,1)</f>
        <v>44629.1</v>
      </c>
      <c r="J58">
        <v>44629.1</v>
      </c>
      <c r="K58">
        <v>6157.709999999998</v>
      </c>
      <c r="L58" s="42">
        <f>SUM(J58:K58)</f>
        <v>50786.81</v>
      </c>
      <c r="M58" s="42">
        <f>ROUND(L58,1)</f>
        <v>50786.8</v>
      </c>
      <c r="N58">
        <v>50786.8</v>
      </c>
      <c r="P58">
        <f t="shared" si="3"/>
        <v>60.651</v>
      </c>
      <c r="Q58">
        <f t="shared" si="4"/>
        <v>50.7868</v>
      </c>
      <c r="S58">
        <f t="shared" si="5"/>
        <v>60.7</v>
      </c>
      <c r="T58">
        <f t="shared" si="5"/>
        <v>50.8</v>
      </c>
      <c r="V58">
        <v>60.7</v>
      </c>
      <c r="W58">
        <v>50.8</v>
      </c>
      <c r="X58" t="s">
        <v>13</v>
      </c>
    </row>
    <row r="61" ht="12.75">
      <c r="J61" s="50">
        <f>J51-J53</f>
        <v>30788.54999999999</v>
      </c>
    </row>
    <row r="62" spans="3:12" ht="12.75">
      <c r="C62">
        <v>2010</v>
      </c>
      <c r="D62">
        <v>26250</v>
      </c>
      <c r="K62" s="61">
        <v>0.05</v>
      </c>
      <c r="L62" s="62">
        <f>$J$61*K62</f>
        <v>1539.4274999999996</v>
      </c>
    </row>
    <row r="63" spans="3:12" ht="12.75">
      <c r="C63">
        <v>2009</v>
      </c>
      <c r="D63">
        <v>104100</v>
      </c>
      <c r="E63">
        <v>7500</v>
      </c>
      <c r="F63">
        <f>SUM(D63:E63)</f>
        <v>111600</v>
      </c>
      <c r="K63" s="61">
        <v>0.25</v>
      </c>
      <c r="L63" s="62">
        <f>$J$61*K63</f>
        <v>7697.137499999997</v>
      </c>
    </row>
    <row r="64" spans="4:12" ht="12.75">
      <c r="D64" s="59">
        <v>137850</v>
      </c>
      <c r="K64" s="61">
        <v>0.5</v>
      </c>
      <c r="L64" s="62">
        <f>$J$61*K64</f>
        <v>15394.274999999994</v>
      </c>
    </row>
    <row r="65" spans="11:12" ht="12.75">
      <c r="K65" s="61">
        <v>0.2</v>
      </c>
      <c r="L65" s="62">
        <f>$J$61*K65</f>
        <v>6157.709999999998</v>
      </c>
    </row>
    <row r="70" spans="5:6" ht="12.75">
      <c r="E70" t="s">
        <v>36</v>
      </c>
      <c r="F70" s="58">
        <v>111600</v>
      </c>
    </row>
    <row r="71" spans="5:6" ht="12.75">
      <c r="E71" t="s">
        <v>37</v>
      </c>
      <c r="F71" s="58">
        <v>26250</v>
      </c>
    </row>
    <row r="72" spans="5:6" ht="12.75">
      <c r="E72" t="s">
        <v>11</v>
      </c>
      <c r="F72" s="58">
        <v>110900</v>
      </c>
    </row>
    <row r="73" spans="5:6" ht="12.75">
      <c r="E73" t="s">
        <v>12</v>
      </c>
      <c r="F73" s="58">
        <v>295916.5</v>
      </c>
    </row>
    <row r="74" spans="5:6" ht="12.75">
      <c r="E74" t="s">
        <v>13</v>
      </c>
      <c r="F74" s="58">
        <v>60651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2011-11-10T15:01:56Z</cp:lastPrinted>
  <dcterms:created xsi:type="dcterms:W3CDTF">1996-10-08T23:32:33Z</dcterms:created>
  <dcterms:modified xsi:type="dcterms:W3CDTF">2011-11-10T15:01:59Z</dcterms:modified>
  <cp:category/>
  <cp:version/>
  <cp:contentType/>
  <cp:contentStatus/>
</cp:coreProperties>
</file>