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Titles" localSheetId="0">'Лист3'!$7:$9</definedName>
    <definedName name="_xlnm.Print_Area" localSheetId="0">'Лист3'!$A$1:$F$25</definedName>
  </definedNames>
  <calcPr fullCalcOnLoad="1"/>
</workbook>
</file>

<file path=xl/sharedStrings.xml><?xml version="1.0" encoding="utf-8"?>
<sst xmlns="http://schemas.openxmlformats.org/spreadsheetml/2006/main" count="31" uniqueCount="24">
  <si>
    <t>Всего 
(тыс. рублей)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</si>
  <si>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</si>
  <si>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</si>
  <si>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 xml:space="preserve">Главный распорядитель бюджетных средств - Министерство здравоохранения и социального равзития Российской Федерации </t>
  </si>
  <si>
    <t>Наименование объекта</t>
  </si>
  <si>
    <t>Мощ-
ность</t>
  </si>
  <si>
    <t>Срок ввода в эксплуата-
цию</t>
  </si>
  <si>
    <t>Из них по годам реализации</t>
  </si>
  <si>
    <t>Приложение 
к приказу Министерства здравоохранения и социального развития Российской Федерации 
от "_____" _____________ 20     г. №______</t>
  </si>
  <si>
    <t>Распределение бюджетных инвестиций, осуществляемых за счет средств федерального бюджета, в реконструкцию крыши объекта № 1 - общежитие № 2 по ул. Партизана Железняка, 1 «Е», объекта № 2 - общежитие № 5 по ул. Краснодарская, 19, объекта № 3 - учебно-лабораторный корпус по ул. Партизана Железняка, 1 «3», объекта № 4 - пристройка учебно-лабораторного корпуса по ул. Партизана Железняка, 1 «3» государственного бюджетного образовательного учреждения высшего профессионального образования «Красноярский государственный медицинский университет имени профессора В.Ф. Войно-Ясенецкого» Министерства здравоохранения и социального развития Российской Федерации, не включенного в долгосрочные (федеральные) целевые программы</t>
  </si>
  <si>
    <t>2012 год</t>
  </si>
  <si>
    <t>Сметная стоимость объекта  капитального строительства (2010 год - год утверждения)</t>
  </si>
  <si>
    <t>Общая площадь, тыс. кв. м</t>
  </si>
  <si>
    <t>Реконструкция крыши объекта № 1 - общежитие № 2 по ул. Партизана Железняка, 1 «Е», объекта № 2 - общежитие № 5 по ул. Краснодарская, 19, объекта № 3 - учебно-лабораторный корпус по ул. Партизана Железняка, 1 «3», объекта № 4 - пристройка учебно-лабораторного корпуса по ул. Партизана Железняка, 1 «3»</t>
  </si>
  <si>
    <t>2013 год</t>
  </si>
  <si>
    <t>2013</t>
  </si>
  <si>
    <t>Пир</t>
  </si>
  <si>
    <t>2012 без Пиров</t>
  </si>
  <si>
    <t>Остаток в ценах 2012года</t>
  </si>
  <si>
    <t>итог</t>
  </si>
  <si>
    <t>Площадь</t>
  </si>
  <si>
    <t>3,5</t>
  </si>
  <si>
    <t>* В соответствии с постановлением Правительства Российской Федерации от 30 декабря 2011 г. № 1202 и условиями государственного контракта государственное бюджетное образовательное учреждение высшего профессионального образования «Красноярский государственный медицинский университет имени профессора В.Ф. Войно-Ясенецкого» Министерства здравоохранения и социального развития Российской Федерации вправе осуществлять функции и полномочия государственного заказчика до 1 января 2013 года.</t>
  </si>
  <si>
    <t>Государственный заказчик, застройщик - государственное бюджетное образовательное учреждение высшего профессионального образования «Красноярский государственный медицинский университет имени профессора В.Ф. Войно-Ясенецкого» Министерства здравоохранения и социального развития Российской Федерации, г. Красноярск *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</si>
</sst>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0"/>
    <numFmt numFmtId="190" formatCode="0.000"/>
    <numFmt numFmtId="191" formatCode="#,##0.000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82" fontId="11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2"/>
    </xf>
    <xf numFmtId="49" fontId="13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2" fontId="0" fillId="33" borderId="0" xfId="0" applyNumberFormat="1" applyFill="1" applyAlignment="1">
      <alignment/>
    </xf>
    <xf numFmtId="180" fontId="0" fillId="33" borderId="0" xfId="0" applyNumberFormat="1" applyFill="1" applyAlignment="1">
      <alignment/>
    </xf>
    <xf numFmtId="182" fontId="0" fillId="0" borderId="0" xfId="0" applyNumberFormat="1" applyAlignment="1">
      <alignment wrapText="1"/>
    </xf>
    <xf numFmtId="182" fontId="0" fillId="0" borderId="0" xfId="0" applyNumberFormat="1" applyAlignment="1">
      <alignment/>
    </xf>
    <xf numFmtId="182" fontId="2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34" borderId="0" xfId="0" applyFill="1" applyAlignment="1">
      <alignment/>
    </xf>
    <xf numFmtId="182" fontId="0" fillId="34" borderId="0" xfId="0" applyNumberFormat="1" applyFill="1" applyAlignment="1">
      <alignment wrapText="1"/>
    </xf>
    <xf numFmtId="182" fontId="0" fillId="34" borderId="0" xfId="0" applyNumberForma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view="pageBreakPreview" zoomScale="60" zoomScaleNormal="90" zoomScalePageLayoutView="0" workbookViewId="0" topLeftCell="A1">
      <pane xSplit="1" ySplit="10" topLeftCell="B11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A16" sqref="A16"/>
    </sheetView>
  </sheetViews>
  <sheetFormatPr defaultColWidth="9.140625" defaultRowHeight="12.75"/>
  <cols>
    <col min="1" max="1" width="91.00390625" style="1" customWidth="1"/>
    <col min="2" max="2" width="9.8515625" style="1" customWidth="1"/>
    <col min="3" max="3" width="12.57421875" style="22" customWidth="1"/>
    <col min="4" max="4" width="18.28125" style="1" customWidth="1"/>
    <col min="5" max="5" width="17.7109375" style="15" customWidth="1"/>
    <col min="6" max="6" width="16.28125" style="1" customWidth="1"/>
    <col min="7" max="16384" width="9.140625" style="1" customWidth="1"/>
  </cols>
  <sheetData>
    <row r="1" ht="10.5" customHeight="1"/>
    <row r="2" spans="1:6" ht="72" customHeight="1">
      <c r="A2" s="2"/>
      <c r="B2" s="2"/>
      <c r="C2" s="23"/>
      <c r="D2" s="56" t="s">
        <v>8</v>
      </c>
      <c r="E2" s="56"/>
      <c r="F2" s="57"/>
    </row>
    <row r="3" spans="1:5" ht="12" customHeight="1">
      <c r="A3" s="14"/>
      <c r="B3" s="14"/>
      <c r="C3" s="14"/>
      <c r="D3" s="14"/>
      <c r="E3" s="14"/>
    </row>
    <row r="4" spans="1:6" ht="113.25" customHeight="1">
      <c r="A4" s="58" t="s">
        <v>9</v>
      </c>
      <c r="B4" s="58"/>
      <c r="C4" s="58"/>
      <c r="D4" s="58"/>
      <c r="E4" s="58"/>
      <c r="F4" s="57"/>
    </row>
    <row r="5" spans="1:5" ht="18.75">
      <c r="A5" s="14"/>
      <c r="B5" s="14"/>
      <c r="C5" s="24"/>
      <c r="D5" s="14"/>
      <c r="E5" s="16"/>
    </row>
    <row r="6" spans="1:6" ht="18.75">
      <c r="A6" s="59" t="s">
        <v>3</v>
      </c>
      <c r="B6" s="59"/>
      <c r="C6" s="59"/>
      <c r="D6" s="59"/>
      <c r="E6" s="59"/>
      <c r="F6" s="57"/>
    </row>
    <row r="7" ht="14.25" customHeight="1">
      <c r="A7" s="4"/>
    </row>
    <row r="8" spans="1:6" ht="24" customHeight="1">
      <c r="A8" s="62" t="s">
        <v>4</v>
      </c>
      <c r="B8" s="63" t="s">
        <v>5</v>
      </c>
      <c r="C8" s="65" t="s">
        <v>6</v>
      </c>
      <c r="D8" s="62" t="s">
        <v>0</v>
      </c>
      <c r="E8" s="66" t="s">
        <v>7</v>
      </c>
      <c r="F8" s="67"/>
    </row>
    <row r="9" spans="1:6" ht="54" customHeight="1">
      <c r="A9" s="62"/>
      <c r="B9" s="64"/>
      <c r="C9" s="65"/>
      <c r="D9" s="66"/>
      <c r="E9" s="6" t="s">
        <v>10</v>
      </c>
      <c r="F9" s="6" t="s">
        <v>14</v>
      </c>
    </row>
    <row r="10" spans="1:6" ht="18.75">
      <c r="A10" s="5">
        <v>1</v>
      </c>
      <c r="B10" s="6">
        <v>2</v>
      </c>
      <c r="C10" s="5">
        <v>3</v>
      </c>
      <c r="D10" s="6">
        <v>4</v>
      </c>
      <c r="E10" s="5">
        <v>5</v>
      </c>
      <c r="F10" s="5">
        <v>6</v>
      </c>
    </row>
    <row r="11" spans="1:5" ht="18.75">
      <c r="A11" s="3"/>
      <c r="B11" s="7"/>
      <c r="C11" s="25"/>
      <c r="D11" s="7"/>
      <c r="E11" s="17"/>
    </row>
    <row r="12" spans="1:6" ht="63" customHeight="1">
      <c r="A12" s="8" t="s">
        <v>2</v>
      </c>
      <c r="B12" s="19"/>
      <c r="C12" s="26"/>
      <c r="D12" s="11">
        <f>SUM(E12:F12)</f>
        <v>19657.88312</v>
      </c>
      <c r="E12" s="11">
        <v>15200</v>
      </c>
      <c r="F12" s="11">
        <v>4457.88312</v>
      </c>
    </row>
    <row r="13" spans="1:6" ht="18.75" customHeight="1">
      <c r="A13" s="10"/>
      <c r="B13" s="19"/>
      <c r="C13" s="26"/>
      <c r="D13" s="11"/>
      <c r="E13" s="9"/>
      <c r="F13" s="47"/>
    </row>
    <row r="14" spans="1:6" ht="94.5" customHeight="1">
      <c r="A14" s="13" t="s">
        <v>23</v>
      </c>
      <c r="B14" s="18"/>
      <c r="C14" s="25"/>
      <c r="D14" s="11"/>
      <c r="E14" s="11"/>
      <c r="F14" s="47"/>
    </row>
    <row r="15" spans="1:6" ht="18" customHeight="1">
      <c r="A15" s="36"/>
      <c r="B15" s="18"/>
      <c r="C15" s="25"/>
      <c r="D15" s="11"/>
      <c r="E15" s="9"/>
      <c r="F15" s="47"/>
    </row>
    <row r="16" spans="1:6" ht="96.75" customHeight="1">
      <c r="A16" s="10" t="s">
        <v>13</v>
      </c>
      <c r="B16" s="20"/>
      <c r="C16" s="25" t="s">
        <v>15</v>
      </c>
      <c r="D16" s="11"/>
      <c r="E16" s="11"/>
      <c r="F16" s="47"/>
    </row>
    <row r="17" spans="1:6" ht="18.75">
      <c r="A17" s="37"/>
      <c r="B17" s="18"/>
      <c r="C17" s="25"/>
      <c r="D17" s="11"/>
      <c r="E17" s="9"/>
      <c r="F17" s="47"/>
    </row>
    <row r="18" spans="1:6" ht="17.25" customHeight="1">
      <c r="A18" s="10" t="s">
        <v>12</v>
      </c>
      <c r="B18" s="38" t="s">
        <v>21</v>
      </c>
      <c r="C18" s="25"/>
      <c r="D18" s="11"/>
      <c r="E18" s="11"/>
      <c r="F18" s="47"/>
    </row>
    <row r="19" spans="1:6" ht="17.25" customHeight="1">
      <c r="A19" s="12"/>
      <c r="B19" s="18"/>
      <c r="C19" s="25"/>
      <c r="D19" s="11"/>
      <c r="E19" s="9"/>
      <c r="F19" s="47"/>
    </row>
    <row r="20" spans="1:6" ht="45" customHeight="1">
      <c r="A20" s="12" t="s">
        <v>11</v>
      </c>
      <c r="B20" s="20"/>
      <c r="C20" s="31"/>
      <c r="D20" s="11">
        <f>SUM(E20:F20)</f>
        <v>16585.27</v>
      </c>
      <c r="E20" s="11">
        <v>13036</v>
      </c>
      <c r="F20" s="11">
        <v>3549.2700000000004</v>
      </c>
    </row>
    <row r="21" spans="1:6" ht="19.5" customHeight="1">
      <c r="A21" s="32"/>
      <c r="B21" s="20"/>
      <c r="C21" s="33"/>
      <c r="D21" s="9"/>
      <c r="E21" s="34"/>
      <c r="F21" s="47"/>
    </row>
    <row r="22" spans="1:6" ht="56.25">
      <c r="A22" s="13" t="s">
        <v>1</v>
      </c>
      <c r="B22" s="20"/>
      <c r="C22" s="11"/>
      <c r="D22" s="11">
        <f>SUM(E22:F22)</f>
        <v>19657.88312</v>
      </c>
      <c r="E22" s="11">
        <v>15200</v>
      </c>
      <c r="F22" s="11">
        <v>4457.88312</v>
      </c>
    </row>
    <row r="23" spans="2:5" ht="12.75">
      <c r="B23" s="20"/>
      <c r="C23" s="27"/>
      <c r="D23" s="20"/>
      <c r="E23" s="21"/>
    </row>
    <row r="24" spans="1:5" ht="12.75">
      <c r="A24" s="35"/>
      <c r="B24" s="20"/>
      <c r="C24" s="27"/>
      <c r="D24" s="20"/>
      <c r="E24" s="21"/>
    </row>
    <row r="25" spans="1:6" ht="84.75" customHeight="1">
      <c r="A25" s="60" t="s">
        <v>22</v>
      </c>
      <c r="B25" s="61"/>
      <c r="C25" s="61"/>
      <c r="D25" s="61"/>
      <c r="E25" s="61"/>
      <c r="F25" s="57"/>
    </row>
    <row r="26" spans="1:5" ht="27.75">
      <c r="A26" s="28"/>
      <c r="B26" s="29"/>
      <c r="C26" s="29"/>
      <c r="D26" s="30"/>
      <c r="E26" s="9"/>
    </row>
    <row r="27" spans="4:5" ht="18.75">
      <c r="D27" s="11"/>
      <c r="E27" s="9"/>
    </row>
    <row r="28" spans="4:5" ht="18.75">
      <c r="D28" s="11"/>
      <c r="E28" s="9"/>
    </row>
    <row r="29" spans="4:5" ht="18.75">
      <c r="D29" s="11"/>
      <c r="E29" s="9"/>
    </row>
    <row r="30" spans="4:5" ht="18.75">
      <c r="D30" s="11"/>
      <c r="E30" s="9"/>
    </row>
    <row r="31" spans="4:5" ht="18.75">
      <c r="D31" s="11"/>
      <c r="E31" s="9"/>
    </row>
    <row r="32" spans="4:5" ht="18.75">
      <c r="D32" s="11"/>
      <c r="E32" s="9"/>
    </row>
    <row r="33" spans="4:5" ht="18.75">
      <c r="D33" s="11"/>
      <c r="E33" s="9"/>
    </row>
    <row r="34" spans="4:5" ht="18.75">
      <c r="D34" s="11"/>
      <c r="E34" s="9"/>
    </row>
    <row r="35" spans="4:5" ht="18.75">
      <c r="D35" s="11"/>
      <c r="E35" s="9"/>
    </row>
    <row r="36" spans="4:5" ht="18.75">
      <c r="D36" s="11"/>
      <c r="E36" s="9"/>
    </row>
    <row r="37" spans="4:5" ht="18.75">
      <c r="D37" s="11"/>
      <c r="E37" s="9"/>
    </row>
    <row r="38" spans="4:5" ht="18.75">
      <c r="D38" s="11"/>
      <c r="E38" s="9"/>
    </row>
    <row r="39" spans="4:5" ht="18.75">
      <c r="D39" s="11"/>
      <c r="E39" s="9"/>
    </row>
    <row r="40" spans="4:5" ht="18.75">
      <c r="D40" s="11"/>
      <c r="E40" s="9"/>
    </row>
    <row r="41" spans="4:5" ht="18.75">
      <c r="D41" s="11"/>
      <c r="E41" s="9"/>
    </row>
    <row r="42" spans="4:5" ht="18.75">
      <c r="D42" s="11"/>
      <c r="E42" s="9"/>
    </row>
    <row r="43" spans="4:5" ht="18.75">
      <c r="D43" s="11"/>
      <c r="E43" s="9"/>
    </row>
    <row r="44" spans="4:5" ht="18.75">
      <c r="D44" s="11"/>
      <c r="E44" s="9"/>
    </row>
    <row r="45" spans="4:5" ht="18.75">
      <c r="D45" s="11"/>
      <c r="E45" s="9"/>
    </row>
    <row r="46" spans="4:5" ht="18.75">
      <c r="D46" s="11"/>
      <c r="E46" s="9"/>
    </row>
    <row r="47" spans="4:5" ht="18.75">
      <c r="D47" s="11"/>
      <c r="E47" s="9"/>
    </row>
    <row r="48" spans="4:5" ht="18.75">
      <c r="D48" s="11"/>
      <c r="E48" s="9"/>
    </row>
    <row r="49" spans="4:5" ht="18.75">
      <c r="D49" s="11"/>
      <c r="E49" s="9"/>
    </row>
    <row r="50" spans="4:5" ht="18.75">
      <c r="D50" s="11"/>
      <c r="E50" s="9"/>
    </row>
    <row r="51" spans="4:5" ht="18.75">
      <c r="D51" s="11"/>
      <c r="E51" s="9"/>
    </row>
    <row r="52" spans="4:5" ht="18.75">
      <c r="D52" s="11"/>
      <c r="E52" s="9"/>
    </row>
    <row r="53" spans="4:5" ht="18.75">
      <c r="D53" s="11"/>
      <c r="E53" s="9"/>
    </row>
    <row r="54" spans="4:5" ht="18.75">
      <c r="D54" s="11"/>
      <c r="E54" s="9"/>
    </row>
    <row r="55" spans="4:5" ht="18.75">
      <c r="D55" s="11"/>
      <c r="E55" s="9"/>
    </row>
    <row r="56" spans="4:5" ht="18.75">
      <c r="D56" s="11"/>
      <c r="E56" s="9"/>
    </row>
    <row r="57" spans="4:5" ht="18.75">
      <c r="D57" s="11"/>
      <c r="E57" s="9"/>
    </row>
    <row r="58" spans="4:5" ht="18.75">
      <c r="D58" s="11"/>
      <c r="E58" s="9"/>
    </row>
    <row r="59" spans="4:5" ht="18.75">
      <c r="D59" s="11"/>
      <c r="E59" s="9"/>
    </row>
    <row r="60" spans="4:5" ht="18.75">
      <c r="D60" s="11"/>
      <c r="E60" s="9"/>
    </row>
    <row r="61" spans="4:5" ht="18.75">
      <c r="D61" s="11"/>
      <c r="E61" s="9"/>
    </row>
    <row r="62" spans="4:5" ht="18.75">
      <c r="D62" s="11"/>
      <c r="E62" s="9"/>
    </row>
    <row r="63" spans="4:5" ht="18.75">
      <c r="D63" s="11"/>
      <c r="E63" s="9"/>
    </row>
    <row r="64" spans="4:5" ht="18.75">
      <c r="D64" s="11"/>
      <c r="E64" s="9"/>
    </row>
    <row r="65" spans="4:5" ht="18.75">
      <c r="D65" s="11"/>
      <c r="E65" s="9"/>
    </row>
  </sheetData>
  <sheetProtection/>
  <mergeCells count="9">
    <mergeCell ref="D2:F2"/>
    <mergeCell ref="A4:F4"/>
    <mergeCell ref="A6:F6"/>
    <mergeCell ref="A25:F25"/>
    <mergeCell ref="A8:A9"/>
    <mergeCell ref="B8:B9"/>
    <mergeCell ref="C8:C9"/>
    <mergeCell ref="D8:D9"/>
    <mergeCell ref="E8:F8"/>
  </mergeCells>
  <printOptions/>
  <pageMargins left="0.5118110236220472" right="0.31496062992125984" top="0.7874015748031497" bottom="0.7874015748031497" header="0.1968503937007874" footer="0.15748031496062992"/>
  <pageSetup horizontalDpi="600" verticalDpi="600" orientation="landscape" paperSize="9" scale="85" r:id="rId1"/>
  <headerFooter differentFirst="1"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5:O75"/>
  <sheetViews>
    <sheetView zoomScalePageLayoutView="0" workbookViewId="0" topLeftCell="A37">
      <selection activeCell="I54" sqref="I54"/>
    </sheetView>
  </sheetViews>
  <sheetFormatPr defaultColWidth="9.140625" defaultRowHeight="12.75"/>
  <cols>
    <col min="6" max="6" width="11.57421875" style="0" bestFit="1" customWidth="1"/>
    <col min="7" max="7" width="14.28125" style="0" customWidth="1"/>
  </cols>
  <sheetData>
    <row r="15" spans="6:13" ht="12.75">
      <c r="F15">
        <v>18165.27</v>
      </c>
      <c r="H15">
        <f>F15*1.166</f>
        <v>21180.70482</v>
      </c>
      <c r="I15">
        <v>2012</v>
      </c>
      <c r="M15">
        <v>21180.7</v>
      </c>
    </row>
    <row r="16" spans="5:13" ht="12.75">
      <c r="E16">
        <v>2012</v>
      </c>
      <c r="F16">
        <f>G16/1.166</f>
        <v>13036.020583190395</v>
      </c>
      <c r="G16" s="41">
        <v>15200</v>
      </c>
      <c r="I16">
        <v>428.83</v>
      </c>
      <c r="M16">
        <v>1863.8</v>
      </c>
    </row>
    <row r="17" spans="5:13" ht="12.75">
      <c r="E17">
        <v>2013</v>
      </c>
      <c r="F17" s="40">
        <f>F15-F16</f>
        <v>5129.2494168096055</v>
      </c>
      <c r="G17">
        <f>F17*1.256</f>
        <v>6442.337267512865</v>
      </c>
      <c r="I17">
        <v>106.02</v>
      </c>
      <c r="M17">
        <f>M15-M16</f>
        <v>19316.9</v>
      </c>
    </row>
    <row r="18" spans="7:9" ht="12.75">
      <c r="G18">
        <f>SUM(G16:G17)</f>
        <v>21642.337267512863</v>
      </c>
      <c r="I18">
        <f>SUM(I16:I17)</f>
        <v>534.85</v>
      </c>
    </row>
    <row r="19" spans="9:13" ht="12.75">
      <c r="I19">
        <v>2.953</v>
      </c>
      <c r="M19">
        <f>M17-G16</f>
        <v>4116.9000000000015</v>
      </c>
    </row>
    <row r="20" spans="8:14" ht="12.75">
      <c r="H20" s="53">
        <v>1580</v>
      </c>
      <c r="I20" s="40">
        <f>I18*I19</f>
        <v>1579.41205</v>
      </c>
      <c r="J20">
        <v>2010</v>
      </c>
      <c r="K20" s="42" t="s">
        <v>16</v>
      </c>
      <c r="M20">
        <v>4433.9</v>
      </c>
      <c r="N20">
        <v>1.256</v>
      </c>
    </row>
    <row r="21" ht="12.75">
      <c r="O21" s="46"/>
    </row>
    <row r="22" spans="9:11" ht="12.75">
      <c r="I22">
        <f>I20*1.166</f>
        <v>1841.5944502999998</v>
      </c>
      <c r="J22">
        <v>2012</v>
      </c>
      <c r="K22" s="42" t="s">
        <v>16</v>
      </c>
    </row>
    <row r="23" spans="6:8" ht="12.75">
      <c r="F23" s="42" t="s">
        <v>17</v>
      </c>
      <c r="H23">
        <f>H15-I22</f>
        <v>19339.1103697</v>
      </c>
    </row>
    <row r="24" spans="6:10" ht="12.75">
      <c r="F24" s="42" t="s">
        <v>18</v>
      </c>
      <c r="H24">
        <f>H23-G16</f>
        <v>4139.1103697</v>
      </c>
      <c r="I24" s="44">
        <f>H24*1.077</f>
        <v>4457.8218681669</v>
      </c>
      <c r="J24">
        <v>2013</v>
      </c>
    </row>
    <row r="26" ht="12.75">
      <c r="I26" s="41">
        <f>I24+G16</f>
        <v>19657.8218681669</v>
      </c>
    </row>
    <row r="29" spans="5:7" ht="12.75">
      <c r="E29" s="42" t="s">
        <v>10</v>
      </c>
      <c r="F29" s="45">
        <f>G16</f>
        <v>15200</v>
      </c>
      <c r="G29" s="45">
        <v>13036</v>
      </c>
    </row>
    <row r="30" spans="5:9" ht="12.75">
      <c r="E30" s="42" t="s">
        <v>14</v>
      </c>
      <c r="F30" s="54">
        <f>G30*1.256</f>
        <v>4457.88312</v>
      </c>
      <c r="G30" s="45">
        <v>3549.2700000000004</v>
      </c>
      <c r="H30" s="55">
        <v>4458</v>
      </c>
      <c r="I30" s="40"/>
    </row>
    <row r="31" spans="5:7" ht="12.75">
      <c r="E31" s="42" t="s">
        <v>19</v>
      </c>
      <c r="F31" s="45">
        <f>SUM(F29:F30)</f>
        <v>19657.88312</v>
      </c>
      <c r="G31" s="45">
        <v>18165.27</v>
      </c>
    </row>
    <row r="33" spans="7:8" ht="12.75">
      <c r="G33" s="46">
        <f>G31-G30-G29</f>
        <v>1580</v>
      </c>
      <c r="H33" s="46">
        <f>G31-G29-H20</f>
        <v>3549.2700000000004</v>
      </c>
    </row>
    <row r="34" ht="12.75">
      <c r="G34" s="40">
        <v>1598.3</v>
      </c>
    </row>
    <row r="35" ht="12.75">
      <c r="G35" s="46">
        <f>G31-G29-G34</f>
        <v>3530.9700000000003</v>
      </c>
    </row>
    <row r="40" spans="5:10" ht="12.75">
      <c r="E40" s="42" t="s">
        <v>10</v>
      </c>
      <c r="F40" s="41">
        <v>15200</v>
      </c>
      <c r="G40" s="43">
        <v>13036</v>
      </c>
      <c r="I40" s="40">
        <f aca="true" t="shared" si="0" ref="I40:J42">F40/1000</f>
        <v>15.2</v>
      </c>
      <c r="J40" s="40">
        <f t="shared" si="0"/>
        <v>13.036</v>
      </c>
    </row>
    <row r="41" spans="5:10" ht="12.75">
      <c r="E41" s="42" t="s">
        <v>14</v>
      </c>
      <c r="F41" s="44">
        <f>G41*1.256</f>
        <v>4457.88312</v>
      </c>
      <c r="G41" s="44">
        <v>3549.2700000000004</v>
      </c>
      <c r="I41" s="40">
        <f t="shared" si="0"/>
        <v>4.45788312</v>
      </c>
      <c r="J41" s="40">
        <f t="shared" si="0"/>
        <v>3.5492700000000004</v>
      </c>
    </row>
    <row r="42" spans="5:10" ht="12.75">
      <c r="E42" s="42" t="s">
        <v>19</v>
      </c>
      <c r="F42" s="41">
        <f>SUM(F40:F41)</f>
        <v>19657.88312</v>
      </c>
      <c r="G42" s="43">
        <v>18165.27</v>
      </c>
      <c r="I42" s="40">
        <f t="shared" si="0"/>
        <v>19.657883119999997</v>
      </c>
      <c r="J42" s="40">
        <f t="shared" si="0"/>
        <v>18.16527</v>
      </c>
    </row>
    <row r="43" ht="12.75">
      <c r="G43" s="39"/>
    </row>
    <row r="44" spans="5:7" ht="12.75">
      <c r="E44" s="42" t="s">
        <v>16</v>
      </c>
      <c r="G44" s="40">
        <v>1598.3</v>
      </c>
    </row>
    <row r="45" spans="7:9" ht="12.75">
      <c r="G45" s="40">
        <f>G44/1000</f>
        <v>1.5983</v>
      </c>
      <c r="I45">
        <f>18.2/3.5</f>
        <v>5.2</v>
      </c>
    </row>
    <row r="53" ht="13.5" thickBot="1"/>
    <row r="54" spans="5:8" ht="16.5" thickBot="1">
      <c r="E54" s="48">
        <v>18.2</v>
      </c>
      <c r="H54" s="49">
        <v>21.3</v>
      </c>
    </row>
    <row r="55" spans="5:8" ht="15" customHeight="1">
      <c r="E55" s="50">
        <v>16</v>
      </c>
      <c r="F55" s="51">
        <f>E55/$E$54</f>
        <v>0.8791208791208791</v>
      </c>
      <c r="H55" s="40">
        <f>$H$54*F55</f>
        <v>18.725274725274726</v>
      </c>
    </row>
    <row r="56" spans="5:8" ht="16.5" thickBot="1">
      <c r="E56" s="52">
        <v>2.2</v>
      </c>
      <c r="F56" s="51">
        <f>E56/$E$54</f>
        <v>0.1208791208791209</v>
      </c>
      <c r="H56" s="40">
        <f>$H$54*F56</f>
        <v>2.574725274725275</v>
      </c>
    </row>
    <row r="57" ht="12.75">
      <c r="H57">
        <f>SUM(H55:H56)</f>
        <v>21.3</v>
      </c>
    </row>
    <row r="63" ht="12.75">
      <c r="E63">
        <v>1.6</v>
      </c>
    </row>
    <row r="68" ht="12.75">
      <c r="E68" t="s">
        <v>20</v>
      </c>
    </row>
    <row r="69" ht="12.75">
      <c r="E69">
        <v>979.8</v>
      </c>
    </row>
    <row r="70" ht="12.75">
      <c r="E70">
        <v>1019.8</v>
      </c>
    </row>
    <row r="71" ht="12.75">
      <c r="E71">
        <v>1175.2</v>
      </c>
    </row>
    <row r="72" ht="12.75">
      <c r="E72">
        <v>281.3</v>
      </c>
    </row>
    <row r="73" ht="12.75">
      <c r="E73">
        <f>SUM(E69:E72)</f>
        <v>3456.1000000000004</v>
      </c>
    </row>
    <row r="75" ht="12.75">
      <c r="E75" s="40">
        <f>E73/1000</f>
        <v>3.4561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EvstigneevAV</cp:lastModifiedBy>
  <cp:lastPrinted>2012-04-04T07:13:20Z</cp:lastPrinted>
  <dcterms:created xsi:type="dcterms:W3CDTF">1996-10-08T23:32:33Z</dcterms:created>
  <dcterms:modified xsi:type="dcterms:W3CDTF">2012-04-04T07:14:23Z</dcterms:modified>
  <cp:category/>
  <cp:version/>
  <cp:contentType/>
  <cp:contentStatus/>
</cp:coreProperties>
</file>